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30" windowWidth="20835" windowHeight="12060"/>
  </bookViews>
  <sheets>
    <sheet name="Stavba" sheetId="1" r:id="rId1"/>
    <sheet name="01 36901 KL" sheetId="2" r:id="rId2"/>
    <sheet name="01 36901 Rek" sheetId="3" r:id="rId3"/>
    <sheet name="01 36901 Pol" sheetId="4" r:id="rId4"/>
    <sheet name="02 36902 KL" sheetId="5" r:id="rId5"/>
    <sheet name="02 36902 Rek" sheetId="6" r:id="rId6"/>
    <sheet name="02 36902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36901 Pol'!$1:$6</definedName>
    <definedName name="_xlnm.Print_Titles" localSheetId="2">'01 36901 Rek'!$1:$6</definedName>
    <definedName name="_xlnm.Print_Titles" localSheetId="6">'02 36902 Pol'!$1:$6</definedName>
    <definedName name="_xlnm.Print_Titles" localSheetId="5">'02 36902 Rek'!$1:$6</definedName>
    <definedName name="Objednatel" localSheetId="0">Stavba!$D$11</definedName>
    <definedName name="Objekt" localSheetId="0">Stavba!$B$29</definedName>
    <definedName name="_xlnm.Print_Area" localSheetId="1">'01 36901 KL'!$A$1:$G$45</definedName>
    <definedName name="_xlnm.Print_Area" localSheetId="3">'01 36901 Pol'!$A$1:$K$59</definedName>
    <definedName name="_xlnm.Print_Area" localSheetId="2">'01 36901 Rek'!$A$1:$I$23</definedName>
    <definedName name="_xlnm.Print_Area" localSheetId="4">'02 36902 KL'!$A$1:$G$45</definedName>
    <definedName name="_xlnm.Print_Area" localSheetId="6">'02 36902 Pol'!$A$1:$K$123</definedName>
    <definedName name="_xlnm.Print_Area" localSheetId="5">'02 36902 Rek'!$A$1:$I$35</definedName>
    <definedName name="_xlnm.Print_Area" localSheetId="0">Stavba!$B$1:$J$41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'01 36901 Pol'!#REF!</definedName>
    <definedName name="solver_opt" localSheetId="6" hidden="1">'02 36902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Stavba!#REF!</definedName>
    <definedName name="StavbaCelkem" localSheetId="0">Stavba!$H$32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G114" i="7"/>
  <c r="D17" i="5"/>
  <c r="D16"/>
  <c r="D15"/>
  <c r="BE122" i="7"/>
  <c r="BD122"/>
  <c r="BC122"/>
  <c r="BB122"/>
  <c r="K122"/>
  <c r="I122"/>
  <c r="G122"/>
  <c r="BA122" s="1"/>
  <c r="BE121"/>
  <c r="BD121"/>
  <c r="BC121"/>
  <c r="BB121"/>
  <c r="K121"/>
  <c r="I121"/>
  <c r="G121"/>
  <c r="BA121" s="1"/>
  <c r="BE120"/>
  <c r="BD120"/>
  <c r="BC120"/>
  <c r="BB120"/>
  <c r="K120"/>
  <c r="I120"/>
  <c r="G120"/>
  <c r="BA120" s="1"/>
  <c r="BE119"/>
  <c r="BD119"/>
  <c r="BC119"/>
  <c r="BB119"/>
  <c r="K119"/>
  <c r="I119"/>
  <c r="G119"/>
  <c r="BA119" s="1"/>
  <c r="BE118"/>
  <c r="BD118"/>
  <c r="BC118"/>
  <c r="BB118"/>
  <c r="K118"/>
  <c r="I118"/>
  <c r="G118"/>
  <c r="BA118" s="1"/>
  <c r="B25" i="6"/>
  <c r="A25"/>
  <c r="BE123" i="7"/>
  <c r="I25" i="6" s="1"/>
  <c r="BD123" i="7"/>
  <c r="H25" i="6" s="1"/>
  <c r="BC123" i="7"/>
  <c r="G25" i="6" s="1"/>
  <c r="BB123" i="7"/>
  <c r="F25" i="6" s="1"/>
  <c r="K123" i="7"/>
  <c r="I123"/>
  <c r="G123"/>
  <c r="BE115"/>
  <c r="BC115"/>
  <c r="BB115"/>
  <c r="BA115"/>
  <c r="K115"/>
  <c r="I115"/>
  <c r="G115"/>
  <c r="BD115" s="1"/>
  <c r="BD116" s="1"/>
  <c r="B24" i="6"/>
  <c r="A24"/>
  <c r="BE116" i="7"/>
  <c r="I24" i="6" s="1"/>
  <c r="BC116" i="7"/>
  <c r="G24" i="6" s="1"/>
  <c r="BB116" i="7"/>
  <c r="F24" i="6" s="1"/>
  <c r="BA116" i="7"/>
  <c r="E24" i="6" s="1"/>
  <c r="K116" i="7"/>
  <c r="I116"/>
  <c r="G116"/>
  <c r="H24" i="6" s="1"/>
  <c r="BE111" i="7"/>
  <c r="BD111"/>
  <c r="BC111"/>
  <c r="BA111"/>
  <c r="K111"/>
  <c r="I111"/>
  <c r="G111"/>
  <c r="BB111" s="1"/>
  <c r="BE110"/>
  <c r="BE112" s="1"/>
  <c r="I23" i="6" s="1"/>
  <c r="BD110" i="7"/>
  <c r="BC110"/>
  <c r="BC112" s="1"/>
  <c r="G23" i="6" s="1"/>
  <c r="BA110" i="7"/>
  <c r="K110"/>
  <c r="I110"/>
  <c r="G110"/>
  <c r="BB110" s="1"/>
  <c r="BB112" s="1"/>
  <c r="F23" i="6" s="1"/>
  <c r="B23"/>
  <c r="A23"/>
  <c r="BD112" i="7"/>
  <c r="H23" i="6" s="1"/>
  <c r="BA112" i="7"/>
  <c r="E23" i="6" s="1"/>
  <c r="K112" i="7"/>
  <c r="I112"/>
  <c r="BE107"/>
  <c r="BD107"/>
  <c r="BC107"/>
  <c r="BA107"/>
  <c r="K107"/>
  <c r="I107"/>
  <c r="G107"/>
  <c r="BB107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4"/>
  <c r="BD104"/>
  <c r="BC104"/>
  <c r="BA104"/>
  <c r="K104"/>
  <c r="I104"/>
  <c r="G104"/>
  <c r="BB104" s="1"/>
  <c r="BE103"/>
  <c r="BD103"/>
  <c r="BC103"/>
  <c r="BA103"/>
  <c r="K103"/>
  <c r="I103"/>
  <c r="G103"/>
  <c r="BB103" s="1"/>
  <c r="BE102"/>
  <c r="BD102"/>
  <c r="BD108" s="1"/>
  <c r="H22" i="6" s="1"/>
  <c r="BC102" i="7"/>
  <c r="BA102"/>
  <c r="BA108" s="1"/>
  <c r="E22" i="6" s="1"/>
  <c r="K102" i="7"/>
  <c r="I102"/>
  <c r="G102"/>
  <c r="BB102" s="1"/>
  <c r="B22" i="6"/>
  <c r="A22"/>
  <c r="BE108" i="7"/>
  <c r="I22" i="6" s="1"/>
  <c r="BC108" i="7"/>
  <c r="G22" i="6" s="1"/>
  <c r="K108" i="7"/>
  <c r="I108"/>
  <c r="G108"/>
  <c r="BE99"/>
  <c r="BD99"/>
  <c r="BC99"/>
  <c r="BA99"/>
  <c r="K99"/>
  <c r="I99"/>
  <c r="G99"/>
  <c r="BB99" s="1"/>
  <c r="BE98"/>
  <c r="BD98"/>
  <c r="BC98"/>
  <c r="BA98"/>
  <c r="K98"/>
  <c r="I98"/>
  <c r="G98"/>
  <c r="BB98" s="1"/>
  <c r="BE97"/>
  <c r="BD97"/>
  <c r="BC97"/>
  <c r="BA97"/>
  <c r="K97"/>
  <c r="I97"/>
  <c r="G97"/>
  <c r="BB97" s="1"/>
  <c r="BE96"/>
  <c r="BE100" s="1"/>
  <c r="I21" i="6" s="1"/>
  <c r="BD96" i="7"/>
  <c r="BC96"/>
  <c r="BC100" s="1"/>
  <c r="G21" i="6" s="1"/>
  <c r="BA96" i="7"/>
  <c r="K96"/>
  <c r="I96"/>
  <c r="G96"/>
  <c r="BB96" s="1"/>
  <c r="BB100" s="1"/>
  <c r="F21" i="6" s="1"/>
  <c r="B21"/>
  <c r="A21"/>
  <c r="BD100" i="7"/>
  <c r="H21" i="6" s="1"/>
  <c r="BA100" i="7"/>
  <c r="E21" i="6" s="1"/>
  <c r="K100" i="7"/>
  <c r="I100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E94" s="1"/>
  <c r="I20" i="6" s="1"/>
  <c r="BD91" i="7"/>
  <c r="BC91"/>
  <c r="BC94" s="1"/>
  <c r="G20" i="6" s="1"/>
  <c r="BA91" i="7"/>
  <c r="K91"/>
  <c r="I91"/>
  <c r="G91"/>
  <c r="BB91" s="1"/>
  <c r="BB94" s="1"/>
  <c r="F20" i="6" s="1"/>
  <c r="B20"/>
  <c r="A20"/>
  <c r="BD94" i="7"/>
  <c r="H20" i="6" s="1"/>
  <c r="BA94" i="7"/>
  <c r="E20" i="6" s="1"/>
  <c r="K94" i="7"/>
  <c r="I94"/>
  <c r="BE88"/>
  <c r="BD88"/>
  <c r="BC88"/>
  <c r="BA88"/>
  <c r="K88"/>
  <c r="I88"/>
  <c r="G88"/>
  <c r="BB88" s="1"/>
  <c r="BE87"/>
  <c r="BD87"/>
  <c r="BC87"/>
  <c r="BA87"/>
  <c r="K87"/>
  <c r="I87"/>
  <c r="G87"/>
  <c r="BB87" s="1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2"/>
  <c r="BD82"/>
  <c r="BC82"/>
  <c r="BA82"/>
  <c r="K82"/>
  <c r="I82"/>
  <c r="G82"/>
  <c r="BB82" s="1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D79"/>
  <c r="BD89" s="1"/>
  <c r="H19" i="6" s="1"/>
  <c r="BC79" i="7"/>
  <c r="BA79"/>
  <c r="BA89" s="1"/>
  <c r="E19" i="6" s="1"/>
  <c r="K79" i="7"/>
  <c r="I79"/>
  <c r="G79"/>
  <c r="BB79" s="1"/>
  <c r="B19" i="6"/>
  <c r="A19"/>
  <c r="BE89" i="7"/>
  <c r="I19" i="6" s="1"/>
  <c r="BC89" i="7"/>
  <c r="G19" i="6" s="1"/>
  <c r="K89" i="7"/>
  <c r="I89"/>
  <c r="G89"/>
  <c r="BE76"/>
  <c r="BD76"/>
  <c r="BC76"/>
  <c r="BA76"/>
  <c r="K76"/>
  <c r="I76"/>
  <c r="G76"/>
  <c r="BB76" s="1"/>
  <c r="BE75"/>
  <c r="BE77" s="1"/>
  <c r="I18" i="6" s="1"/>
  <c r="BD75" i="7"/>
  <c r="BC75"/>
  <c r="BC77" s="1"/>
  <c r="G18" i="6" s="1"/>
  <c r="BA75" i="7"/>
  <c r="K75"/>
  <c r="I75"/>
  <c r="G75"/>
  <c r="BB75" s="1"/>
  <c r="BB77" s="1"/>
  <c r="F18" i="6" s="1"/>
  <c r="B18"/>
  <c r="A18"/>
  <c r="BD77" i="7"/>
  <c r="H18" i="6" s="1"/>
  <c r="BA77" i="7"/>
  <c r="E18" i="6" s="1"/>
  <c r="K77" i="7"/>
  <c r="I77"/>
  <c r="BE72"/>
  <c r="BE73" s="1"/>
  <c r="I17" i="6" s="1"/>
  <c r="BD72" i="7"/>
  <c r="BC72"/>
  <c r="BC73" s="1"/>
  <c r="G17" i="6" s="1"/>
  <c r="BB72" i="7"/>
  <c r="K72"/>
  <c r="I72"/>
  <c r="G72"/>
  <c r="BA72" s="1"/>
  <c r="BA73" s="1"/>
  <c r="E17" i="6" s="1"/>
  <c r="B17"/>
  <c r="A17"/>
  <c r="BD73" i="7"/>
  <c r="H17" i="6" s="1"/>
  <c r="BB73" i="7"/>
  <c r="F17" i="6" s="1"/>
  <c r="K73" i="7"/>
  <c r="I73"/>
  <c r="BE69"/>
  <c r="BD69"/>
  <c r="BC69"/>
  <c r="BB69"/>
  <c r="K69"/>
  <c r="I69"/>
  <c r="G69"/>
  <c r="BA69" s="1"/>
  <c r="BE68"/>
  <c r="BD68"/>
  <c r="BC68"/>
  <c r="BB68"/>
  <c r="K68"/>
  <c r="I68"/>
  <c r="G68"/>
  <c r="BA68" s="1"/>
  <c r="BE67"/>
  <c r="BD67"/>
  <c r="BC67"/>
  <c r="BB67"/>
  <c r="K67"/>
  <c r="I67"/>
  <c r="G67"/>
  <c r="BA67" s="1"/>
  <c r="BE66"/>
  <c r="BD66"/>
  <c r="BC66"/>
  <c r="BB66"/>
  <c r="K66"/>
  <c r="I66"/>
  <c r="G66"/>
  <c r="BA66" s="1"/>
  <c r="BE65"/>
  <c r="BD65"/>
  <c r="BC65"/>
  <c r="BB65"/>
  <c r="K65"/>
  <c r="I65"/>
  <c r="G65"/>
  <c r="BA65" s="1"/>
  <c r="BE64"/>
  <c r="BD64"/>
  <c r="BC64"/>
  <c r="BB64"/>
  <c r="K64"/>
  <c r="I64"/>
  <c r="G64"/>
  <c r="BA64" s="1"/>
  <c r="BE63"/>
  <c r="BD63"/>
  <c r="BC63"/>
  <c r="BB63"/>
  <c r="K63"/>
  <c r="I63"/>
  <c r="G63"/>
  <c r="BA63" s="1"/>
  <c r="BE62"/>
  <c r="BD62"/>
  <c r="BD70" s="1"/>
  <c r="H16" i="6" s="1"/>
  <c r="BC62" i="7"/>
  <c r="BB62"/>
  <c r="BB70" s="1"/>
  <c r="F16" i="6" s="1"/>
  <c r="K62" i="7"/>
  <c r="I62"/>
  <c r="G62"/>
  <c r="BA62" s="1"/>
  <c r="B16" i="6"/>
  <c r="A16"/>
  <c r="BE70" i="7"/>
  <c r="I16" i="6" s="1"/>
  <c r="BC70" i="7"/>
  <c r="G16" i="6" s="1"/>
  <c r="K70" i="7"/>
  <c r="I70"/>
  <c r="G70"/>
  <c r="BE59"/>
  <c r="BD59"/>
  <c r="BC59"/>
  <c r="BB59"/>
  <c r="K59"/>
  <c r="I59"/>
  <c r="G59"/>
  <c r="BA59" s="1"/>
  <c r="BE58"/>
  <c r="BD58"/>
  <c r="BC58"/>
  <c r="BB58"/>
  <c r="K58"/>
  <c r="I58"/>
  <c r="G58"/>
  <c r="BA58" s="1"/>
  <c r="BE57"/>
  <c r="BD57"/>
  <c r="BC57"/>
  <c r="BB57"/>
  <c r="K57"/>
  <c r="I57"/>
  <c r="G57"/>
  <c r="BA57" s="1"/>
  <c r="BE56"/>
  <c r="BE60" s="1"/>
  <c r="I15" i="6" s="1"/>
  <c r="BD56" i="7"/>
  <c r="BC56"/>
  <c r="BC60" s="1"/>
  <c r="G15" i="6" s="1"/>
  <c r="BB56" i="7"/>
  <c r="K56"/>
  <c r="I56"/>
  <c r="G56"/>
  <c r="BA56" s="1"/>
  <c r="BA60" s="1"/>
  <c r="E15" i="6" s="1"/>
  <c r="B15"/>
  <c r="A15"/>
  <c r="BD60" i="7"/>
  <c r="H15" i="6" s="1"/>
  <c r="BB60" i="7"/>
  <c r="F15" i="6" s="1"/>
  <c r="K60" i="7"/>
  <c r="I60"/>
  <c r="BE53"/>
  <c r="BD53"/>
  <c r="BC53"/>
  <c r="BB53"/>
  <c r="K53"/>
  <c r="I53"/>
  <c r="G53"/>
  <c r="BA53" s="1"/>
  <c r="BE52"/>
  <c r="BD52"/>
  <c r="BC52"/>
  <c r="BB52"/>
  <c r="K52"/>
  <c r="I52"/>
  <c r="G52"/>
  <c r="BA52" s="1"/>
  <c r="BE51"/>
  <c r="BE54" s="1"/>
  <c r="I14" i="6" s="1"/>
  <c r="BD51" i="7"/>
  <c r="BC51"/>
  <c r="BC54" s="1"/>
  <c r="G14" i="6" s="1"/>
  <c r="BB51" i="7"/>
  <c r="K51"/>
  <c r="I51"/>
  <c r="G51"/>
  <c r="BA51" s="1"/>
  <c r="BA54" s="1"/>
  <c r="E14" i="6" s="1"/>
  <c r="B14"/>
  <c r="A14"/>
  <c r="BD54" i="7"/>
  <c r="H14" i="6" s="1"/>
  <c r="BB54" i="7"/>
  <c r="F14" i="6" s="1"/>
  <c r="K54" i="7"/>
  <c r="I54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E49" s="1"/>
  <c r="I13" i="6" s="1"/>
  <c r="BD44" i="7"/>
  <c r="BC44"/>
  <c r="BC49" s="1"/>
  <c r="G13" i="6" s="1"/>
  <c r="BA44" i="7"/>
  <c r="K44"/>
  <c r="I44"/>
  <c r="G44"/>
  <c r="BB44" s="1"/>
  <c r="BB49" s="1"/>
  <c r="F13" i="6" s="1"/>
  <c r="B13"/>
  <c r="A13"/>
  <c r="BD49" i="7"/>
  <c r="H13" i="6" s="1"/>
  <c r="BA49" i="7"/>
  <c r="E13" i="6" s="1"/>
  <c r="K49" i="7"/>
  <c r="I49"/>
  <c r="BE41"/>
  <c r="BD41"/>
  <c r="BC41"/>
  <c r="BB41"/>
  <c r="K41"/>
  <c r="I41"/>
  <c r="G41"/>
  <c r="BA41" s="1"/>
  <c r="BE40"/>
  <c r="BD40"/>
  <c r="BC40"/>
  <c r="BB40"/>
  <c r="K40"/>
  <c r="I40"/>
  <c r="G40"/>
  <c r="BA40" s="1"/>
  <c r="BE39"/>
  <c r="BD39"/>
  <c r="BC39"/>
  <c r="BB39"/>
  <c r="K39"/>
  <c r="I39"/>
  <c r="G39"/>
  <c r="BA39" s="1"/>
  <c r="BE38"/>
  <c r="BD38"/>
  <c r="BC38"/>
  <c r="BB38"/>
  <c r="K38"/>
  <c r="I38"/>
  <c r="G38"/>
  <c r="BA38" s="1"/>
  <c r="BE37"/>
  <c r="BE42" s="1"/>
  <c r="I12" i="6" s="1"/>
  <c r="BD37" i="7"/>
  <c r="BC37"/>
  <c r="BC42" s="1"/>
  <c r="G12" i="6" s="1"/>
  <c r="BB37" i="7"/>
  <c r="K37"/>
  <c r="I37"/>
  <c r="G37"/>
  <c r="BA37" s="1"/>
  <c r="BA42" s="1"/>
  <c r="E12" i="6" s="1"/>
  <c r="B12"/>
  <c r="A12"/>
  <c r="BD42" i="7"/>
  <c r="H12" i="6" s="1"/>
  <c r="BB42" i="7"/>
  <c r="F12" i="6" s="1"/>
  <c r="K42" i="7"/>
  <c r="I42"/>
  <c r="BE34"/>
  <c r="BD34"/>
  <c r="BC34"/>
  <c r="BB34"/>
  <c r="K34"/>
  <c r="I34"/>
  <c r="G34"/>
  <c r="BA34" s="1"/>
  <c r="BE33"/>
  <c r="BD33"/>
  <c r="BC33"/>
  <c r="BB33"/>
  <c r="K33"/>
  <c r="I33"/>
  <c r="G33"/>
  <c r="BA33" s="1"/>
  <c r="BE32"/>
  <c r="BD32"/>
  <c r="BC32"/>
  <c r="BB32"/>
  <c r="K32"/>
  <c r="I32"/>
  <c r="G32"/>
  <c r="BA32" s="1"/>
  <c r="BE31"/>
  <c r="BE35" s="1"/>
  <c r="I11" i="6" s="1"/>
  <c r="BD31" i="7"/>
  <c r="BC31"/>
  <c r="BC35" s="1"/>
  <c r="G11" i="6" s="1"/>
  <c r="BB31" i="7"/>
  <c r="K31"/>
  <c r="K35" s="1"/>
  <c r="I31"/>
  <c r="G31"/>
  <c r="BA31" s="1"/>
  <c r="B11" i="6"/>
  <c r="A11"/>
  <c r="BD35" i="7"/>
  <c r="H11" i="6" s="1"/>
  <c r="BB35" i="7"/>
  <c r="F11" i="6" s="1"/>
  <c r="I35" i="7"/>
  <c r="BE28"/>
  <c r="BD28"/>
  <c r="BC28"/>
  <c r="BB28"/>
  <c r="K28"/>
  <c r="I28"/>
  <c r="G28"/>
  <c r="BA28" s="1"/>
  <c r="BE27"/>
  <c r="BD27"/>
  <c r="BD29" s="1"/>
  <c r="H10" i="6" s="1"/>
  <c r="BC27" i="7"/>
  <c r="BB27"/>
  <c r="K27"/>
  <c r="I27"/>
  <c r="G27"/>
  <c r="BA27" s="1"/>
  <c r="BE26"/>
  <c r="BE29" s="1"/>
  <c r="I10" i="6" s="1"/>
  <c r="BD26" i="7"/>
  <c r="BC26"/>
  <c r="BC29" s="1"/>
  <c r="G10" i="6" s="1"/>
  <c r="BB26" i="7"/>
  <c r="K26"/>
  <c r="K29" s="1"/>
  <c r="I26"/>
  <c r="G26"/>
  <c r="BA26" s="1"/>
  <c r="BA29" s="1"/>
  <c r="E10" i="6" s="1"/>
  <c r="B10"/>
  <c r="A10"/>
  <c r="BB29" i="7"/>
  <c r="F10" i="6" s="1"/>
  <c r="I29" i="7"/>
  <c r="BE23"/>
  <c r="BD23"/>
  <c r="BC23"/>
  <c r="BB23"/>
  <c r="K23"/>
  <c r="I23"/>
  <c r="G23"/>
  <c r="BA23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20"/>
  <c r="BD20"/>
  <c r="BD24" s="1"/>
  <c r="H9" i="6" s="1"/>
  <c r="BC20" i="7"/>
  <c r="BB20"/>
  <c r="K20"/>
  <c r="I20"/>
  <c r="G20"/>
  <c r="BA20" s="1"/>
  <c r="BE19"/>
  <c r="BE24" s="1"/>
  <c r="I9" i="6" s="1"/>
  <c r="BD19" i="7"/>
  <c r="BC19"/>
  <c r="BC24" s="1"/>
  <c r="G9" i="6" s="1"/>
  <c r="BB19" i="7"/>
  <c r="K19"/>
  <c r="K24" s="1"/>
  <c r="I19"/>
  <c r="G19"/>
  <c r="BA19" s="1"/>
  <c r="BA24" s="1"/>
  <c r="E9" i="6" s="1"/>
  <c r="B9"/>
  <c r="A9"/>
  <c r="BB24" i="7"/>
  <c r="F9" i="6" s="1"/>
  <c r="I24" i="7"/>
  <c r="BE16"/>
  <c r="BD16"/>
  <c r="BC16"/>
  <c r="BB16"/>
  <c r="K16"/>
  <c r="I16"/>
  <c r="G16"/>
  <c r="BA16" s="1"/>
  <c r="BE15"/>
  <c r="BD15"/>
  <c r="BD17" s="1"/>
  <c r="H8" i="6" s="1"/>
  <c r="BC15" i="7"/>
  <c r="BB15"/>
  <c r="K15"/>
  <c r="I15"/>
  <c r="G15"/>
  <c r="BA15" s="1"/>
  <c r="BE14"/>
  <c r="BE17" s="1"/>
  <c r="I8" i="6" s="1"/>
  <c r="BD14" i="7"/>
  <c r="BC14"/>
  <c r="BC17" s="1"/>
  <c r="G8" i="6" s="1"/>
  <c r="BB14" i="7"/>
  <c r="K14"/>
  <c r="K17" s="1"/>
  <c r="I14"/>
  <c r="G14"/>
  <c r="BA14" s="1"/>
  <c r="BA17" s="1"/>
  <c r="E8" i="6" s="1"/>
  <c r="B8"/>
  <c r="A8"/>
  <c r="BB17" i="7"/>
  <c r="F8" i="6" s="1"/>
  <c r="I17" i="7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C12" s="1"/>
  <c r="G7" i="6" s="1"/>
  <c r="BB9" i="7"/>
  <c r="K9"/>
  <c r="I9"/>
  <c r="G9"/>
  <c r="BA9" s="1"/>
  <c r="BE8"/>
  <c r="BD8"/>
  <c r="BD12" s="1"/>
  <c r="H7" i="6" s="1"/>
  <c r="BC8" i="7"/>
  <c r="BB8"/>
  <c r="BB12" s="1"/>
  <c r="F7" i="6" s="1"/>
  <c r="K8" i="7"/>
  <c r="I8"/>
  <c r="I12" s="1"/>
  <c r="G8"/>
  <c r="BA8" s="1"/>
  <c r="B7" i="6"/>
  <c r="A7"/>
  <c r="BE12" i="7"/>
  <c r="I7" i="6" s="1"/>
  <c r="K12" i="7"/>
  <c r="E4"/>
  <c r="F3"/>
  <c r="C33" i="5"/>
  <c r="F33" s="1"/>
  <c r="C31"/>
  <c r="G7"/>
  <c r="D17" i="2"/>
  <c r="D16"/>
  <c r="D15"/>
  <c r="BE58" i="4"/>
  <c r="BD58"/>
  <c r="BC58"/>
  <c r="BB58"/>
  <c r="K58"/>
  <c r="I58"/>
  <c r="G58"/>
  <c r="BA58" s="1"/>
  <c r="BE57"/>
  <c r="BD57"/>
  <c r="BC57"/>
  <c r="BB57"/>
  <c r="K57"/>
  <c r="I57"/>
  <c r="G57"/>
  <c r="BA57" s="1"/>
  <c r="BE56"/>
  <c r="BD56"/>
  <c r="BC56"/>
  <c r="BB56"/>
  <c r="K56"/>
  <c r="I56"/>
  <c r="G56"/>
  <c r="BA56" s="1"/>
  <c r="BE55"/>
  <c r="BD55"/>
  <c r="BD59" s="1"/>
  <c r="H13" i="3" s="1"/>
  <c r="BC55" i="4"/>
  <c r="BB55"/>
  <c r="BB59" s="1"/>
  <c r="F13" i="3" s="1"/>
  <c r="K55" i="4"/>
  <c r="I55"/>
  <c r="I59" s="1"/>
  <c r="G55"/>
  <c r="BA55" s="1"/>
  <c r="B13" i="3"/>
  <c r="A13"/>
  <c r="BE59" i="4"/>
  <c r="I13" i="3" s="1"/>
  <c r="BC59" i="4"/>
  <c r="G13" i="3" s="1"/>
  <c r="K59" i="4"/>
  <c r="G59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D53" s="1"/>
  <c r="H12" i="3" s="1"/>
  <c r="BC48" i="4"/>
  <c r="BA48"/>
  <c r="BA53" s="1"/>
  <c r="E12" i="3" s="1"/>
  <c r="K48" i="4"/>
  <c r="I48"/>
  <c r="I53" s="1"/>
  <c r="G48"/>
  <c r="BB48" s="1"/>
  <c r="B12" i="3"/>
  <c r="A12"/>
  <c r="BE53" i="4"/>
  <c r="I12" i="3" s="1"/>
  <c r="BC53" i="4"/>
  <c r="G12" i="3" s="1"/>
  <c r="K53" i="4"/>
  <c r="G53"/>
  <c r="BE45"/>
  <c r="BD45"/>
  <c r="BC45"/>
  <c r="BA45"/>
  <c r="K45"/>
  <c r="I45"/>
  <c r="G45"/>
  <c r="BB45" s="1"/>
  <c r="BE44"/>
  <c r="BD44"/>
  <c r="BC44"/>
  <c r="BA44"/>
  <c r="K44"/>
  <c r="I44"/>
  <c r="G44"/>
  <c r="BB44" s="1"/>
  <c r="BE43"/>
  <c r="BD43"/>
  <c r="BD46" s="1"/>
  <c r="H11" i="3" s="1"/>
  <c r="BC43" i="4"/>
  <c r="BA43"/>
  <c r="BA46" s="1"/>
  <c r="E11" i="3" s="1"/>
  <c r="K43" i="4"/>
  <c r="I43"/>
  <c r="I46" s="1"/>
  <c r="G43"/>
  <c r="BB43" s="1"/>
  <c r="B11" i="3"/>
  <c r="A11"/>
  <c r="BE46" i="4"/>
  <c r="I11" i="3" s="1"/>
  <c r="BC46" i="4"/>
  <c r="G11" i="3" s="1"/>
  <c r="K46" i="4"/>
  <c r="G46"/>
  <c r="BE40"/>
  <c r="BD40"/>
  <c r="BD41" s="1"/>
  <c r="H10" i="3" s="1"/>
  <c r="BC40" i="4"/>
  <c r="BB40"/>
  <c r="BB41" s="1"/>
  <c r="F10" i="3" s="1"/>
  <c r="K40" i="4"/>
  <c r="I40"/>
  <c r="I41" s="1"/>
  <c r="G40"/>
  <c r="BA40" s="1"/>
  <c r="BA41" s="1"/>
  <c r="E10" i="3" s="1"/>
  <c r="B10"/>
  <c r="A10"/>
  <c r="BE41" i="4"/>
  <c r="I10" i="3" s="1"/>
  <c r="BC41" i="4"/>
  <c r="G10" i="3" s="1"/>
  <c r="K41" i="4"/>
  <c r="G41"/>
  <c r="BE37"/>
  <c r="BD37"/>
  <c r="BC37"/>
  <c r="BB37"/>
  <c r="K37"/>
  <c r="I37"/>
  <c r="G37"/>
  <c r="BA37" s="1"/>
  <c r="BE36"/>
  <c r="BD36"/>
  <c r="BC36"/>
  <c r="BB36"/>
  <c r="K36"/>
  <c r="I36"/>
  <c r="G36"/>
  <c r="BA36" s="1"/>
  <c r="BE35"/>
  <c r="BD35"/>
  <c r="BC35"/>
  <c r="BB35"/>
  <c r="K35"/>
  <c r="I35"/>
  <c r="G35"/>
  <c r="BA35" s="1"/>
  <c r="BE34"/>
  <c r="BD34"/>
  <c r="BC34"/>
  <c r="BB34"/>
  <c r="K34"/>
  <c r="I34"/>
  <c r="G34"/>
  <c r="BA34" s="1"/>
  <c r="BE33"/>
  <c r="BD33"/>
  <c r="BC33"/>
  <c r="BB33"/>
  <c r="K33"/>
  <c r="I33"/>
  <c r="G33"/>
  <c r="BA33" s="1"/>
  <c r="BE32"/>
  <c r="BD32"/>
  <c r="BC32"/>
  <c r="BB32"/>
  <c r="K32"/>
  <c r="I32"/>
  <c r="G32"/>
  <c r="BA32" s="1"/>
  <c r="BE31"/>
  <c r="BD31"/>
  <c r="BD38" s="1"/>
  <c r="H9" i="3" s="1"/>
  <c r="BC31" i="4"/>
  <c r="BB31"/>
  <c r="BB38" s="1"/>
  <c r="F9" i="3" s="1"/>
  <c r="K31" i="4"/>
  <c r="I31"/>
  <c r="I38" s="1"/>
  <c r="G31"/>
  <c r="BA31" s="1"/>
  <c r="B9" i="3"/>
  <c r="A9"/>
  <c r="BE38" i="4"/>
  <c r="I9" i="3" s="1"/>
  <c r="BC38" i="4"/>
  <c r="G9" i="3" s="1"/>
  <c r="K38" i="4"/>
  <c r="G38"/>
  <c r="BE28"/>
  <c r="BD28"/>
  <c r="BC28"/>
  <c r="BB28"/>
  <c r="K28"/>
  <c r="I28"/>
  <c r="G28"/>
  <c r="BA28" s="1"/>
  <c r="BE27"/>
  <c r="BD27"/>
  <c r="BC27"/>
  <c r="BB27"/>
  <c r="K27"/>
  <c r="I27"/>
  <c r="G27"/>
  <c r="BA27" s="1"/>
  <c r="BE26"/>
  <c r="BD26"/>
  <c r="BC26"/>
  <c r="BB26"/>
  <c r="K26"/>
  <c r="I26"/>
  <c r="G26"/>
  <c r="BA26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3"/>
  <c r="BD23"/>
  <c r="BC23"/>
  <c r="BB23"/>
  <c r="K23"/>
  <c r="I23"/>
  <c r="G23"/>
  <c r="BA23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20"/>
  <c r="BD20"/>
  <c r="BD29" s="1"/>
  <c r="H8" i="3" s="1"/>
  <c r="BC20" i="4"/>
  <c r="BB20"/>
  <c r="BB29" s="1"/>
  <c r="F8" i="3" s="1"/>
  <c r="K20" i="4"/>
  <c r="I20"/>
  <c r="I29" s="1"/>
  <c r="G20"/>
  <c r="BA20" s="1"/>
  <c r="B8" i="3"/>
  <c r="A8"/>
  <c r="BE29" i="4"/>
  <c r="I8" i="3" s="1"/>
  <c r="BC29" i="4"/>
  <c r="G8" i="3" s="1"/>
  <c r="K29" i="4"/>
  <c r="G29"/>
  <c r="BE17"/>
  <c r="BD17"/>
  <c r="BC17"/>
  <c r="BB17"/>
  <c r="K17"/>
  <c r="I17"/>
  <c r="G17"/>
  <c r="BA17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E18" s="1"/>
  <c r="I7" i="3" s="1"/>
  <c r="I14" s="1"/>
  <c r="C21" i="2" s="1"/>
  <c r="BD8" i="4"/>
  <c r="BC8"/>
  <c r="BC18" s="1"/>
  <c r="G7" i="3" s="1"/>
  <c r="G14" s="1"/>
  <c r="C18" i="2" s="1"/>
  <c r="BB8" i="4"/>
  <c r="K8"/>
  <c r="K18" s="1"/>
  <c r="I8"/>
  <c r="G8"/>
  <c r="BA8" s="1"/>
  <c r="B7" i="3"/>
  <c r="A7"/>
  <c r="BD18" i="4"/>
  <c r="H7" i="3" s="1"/>
  <c r="BB18" i="4"/>
  <c r="F7" i="3" s="1"/>
  <c r="I18" i="4"/>
  <c r="E4"/>
  <c r="F3"/>
  <c r="C33" i="2"/>
  <c r="F33" s="1"/>
  <c r="C31"/>
  <c r="G7"/>
  <c r="G32" i="1"/>
  <c r="H29"/>
  <c r="G29"/>
  <c r="D22"/>
  <c r="D20"/>
  <c r="I19"/>
  <c r="I2"/>
  <c r="BA35" i="7" l="1"/>
  <c r="E11" i="6" s="1"/>
  <c r="G12" i="7"/>
  <c r="G42"/>
  <c r="G49"/>
  <c r="G54"/>
  <c r="G60"/>
  <c r="G73"/>
  <c r="G77"/>
  <c r="G94"/>
  <c r="G100"/>
  <c r="G112"/>
  <c r="G18" i="4"/>
  <c r="BA29"/>
  <c r="E8" i="3" s="1"/>
  <c r="BA38" i="4"/>
  <c r="E9" i="3" s="1"/>
  <c r="BB46" i="4"/>
  <c r="F11" i="3" s="1"/>
  <c r="BB53" i="4"/>
  <c r="F12" i="3" s="1"/>
  <c r="BA59" i="4"/>
  <c r="E13" i="3" s="1"/>
  <c r="G17" i="7"/>
  <c r="G24"/>
  <c r="G29"/>
  <c r="G35"/>
  <c r="H14" i="3"/>
  <c r="C17" i="2" s="1"/>
  <c r="G26" i="6"/>
  <c r="C18" i="5" s="1"/>
  <c r="I26" i="6"/>
  <c r="C21" i="5" s="1"/>
  <c r="H26" i="6"/>
  <c r="C17" i="5" s="1"/>
  <c r="BA12" i="7"/>
  <c r="E7" i="6" s="1"/>
  <c r="BA70" i="7"/>
  <c r="E16" i="6" s="1"/>
  <c r="BB89" i="7"/>
  <c r="F19" i="6" s="1"/>
  <c r="BB108" i="7"/>
  <c r="F22" i="6" s="1"/>
  <c r="BA123" i="7"/>
  <c r="E25" i="6" s="1"/>
  <c r="I20" i="1"/>
  <c r="BA18" i="4"/>
  <c r="E7" i="3" s="1"/>
  <c r="E14" s="1"/>
  <c r="C15" i="2" l="1"/>
  <c r="F14" i="3"/>
  <c r="C16" i="2" s="1"/>
  <c r="C19" s="1"/>
  <c r="C22" s="1"/>
  <c r="F26" i="6"/>
  <c r="C16" i="5" s="1"/>
  <c r="E26" i="6"/>
  <c r="G21" i="3" l="1"/>
  <c r="I21" s="1"/>
  <c r="G17" i="2" s="1"/>
  <c r="G19" i="3"/>
  <c r="I19" s="1"/>
  <c r="G20"/>
  <c r="I20" s="1"/>
  <c r="G16" i="2" s="1"/>
  <c r="C15" i="5"/>
  <c r="G32" i="6"/>
  <c r="I32" s="1"/>
  <c r="G16" i="5" s="1"/>
  <c r="G33" i="6"/>
  <c r="I33" s="1"/>
  <c r="G17" i="5" s="1"/>
  <c r="G31" i="6"/>
  <c r="I31" s="1"/>
  <c r="C19" i="5"/>
  <c r="C22" s="1"/>
  <c r="G15" i="2" l="1"/>
  <c r="H22" i="3"/>
  <c r="G23" i="2" s="1"/>
  <c r="G15" i="5"/>
  <c r="H34" i="6"/>
  <c r="G23" i="5" s="1"/>
  <c r="C23" s="1"/>
  <c r="G22" i="2" l="1"/>
  <c r="C23"/>
  <c r="F30" i="5"/>
  <c r="F31" s="1"/>
  <c r="F34" s="1"/>
  <c r="H31" i="1"/>
  <c r="G22" i="5"/>
  <c r="H30" i="1" l="1"/>
  <c r="I30" s="1"/>
  <c r="F30" s="1"/>
  <c r="F30" i="2"/>
  <c r="F31" s="1"/>
  <c r="F34" s="1"/>
  <c r="I31" i="1"/>
  <c r="I32" s="1"/>
  <c r="H32"/>
  <c r="F31"/>
  <c r="F32" s="1"/>
  <c r="I21"/>
  <c r="I22" l="1"/>
  <c r="I23" s="1"/>
  <c r="J30" l="1"/>
  <c r="J32"/>
  <c r="J31"/>
</calcChain>
</file>

<file path=xl/sharedStrings.xml><?xml version="1.0" encoding="utf-8"?>
<sst xmlns="http://schemas.openxmlformats.org/spreadsheetml/2006/main" count="746" uniqueCount="385">
  <si>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</si>
  <si>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</si>
  <si>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</si>
  <si>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</si>
  <si>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</si>
  <si>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</si>
  <si>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</si>
  <si>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</si>
  <si>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</si>
  <si>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</si>
  <si>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</si>
  <si>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</si>
  <si>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</si>
  <si>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</si>
  <si>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</si>
  <si>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</si>
  <si>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</si>
  <si>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</si>
  <si>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</si>
  <si>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</si>
  <si>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</si>
  <si>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</si>
  <si>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</si>
  <si>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</si>
  <si>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</si>
  <si>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</si>
  <si>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</si>
  <si>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</si>
  <si>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</si>
  <si>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</si>
  <si>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</si>
  <si>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</si>
  <si>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</si>
  <si>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</si>
  <si>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</si>
  <si>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</si>
  <si>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</si>
  <si>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</si>
  <si>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</si>
  <si>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</si>
  <si>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</si>
  <si>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</si>
  <si>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</si>
  <si>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</si>
  <si>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</si>
  <si>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</si>
  <si>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</si>
  <si>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</si>
  <si>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</si>
  <si>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</si>
  <si>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</si>
  <si>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</si>
  <si>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</si>
  <si>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</si>
  <si>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</si>
  <si>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</si>
  <si>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</si>
  <si>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</si>
  <si>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</si>
  <si>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</si>
  <si>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</si>
  <si>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</si>
  <si>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</si>
  <si>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</si>
  <si>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</si>
  <si>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</si>
  <si>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</si>
  <si>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</si>
  <si>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</si>
  <si>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</si>
  <si>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</si>
  <si>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</si>
  <si>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</si>
  <si>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</si>
  <si>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</si>
  <si>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</si>
  <si>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</si>
  <si>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</si>
  <si>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</si>
  <si>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</si>
  <si>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</si>
  <si>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</si>
  <si>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</si>
  <si>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</si>
  <si>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</si>
  <si>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</si>
  <si>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</si>
  <si>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</si>
  <si>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</si>
  <si>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</si>
  <si>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</si>
  <si>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</si>
  <si>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</si>
  <si>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</si>
  <si>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</si>
  <si>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</si>
  <si>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</si>
  <si>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ZŠ A. Kučery, plavecká učebna</t>
  </si>
  <si>
    <t>01</t>
  </si>
  <si>
    <t>bezbariérové řešení vstupu, vnější</t>
  </si>
  <si>
    <t>01 bezbariérové řešení vstupu, vnější</t>
  </si>
  <si>
    <t>dtto</t>
  </si>
  <si>
    <t>5</t>
  </si>
  <si>
    <t>Komunikace</t>
  </si>
  <si>
    <t>5 Komunikace</t>
  </si>
  <si>
    <t>113106121R00</t>
  </si>
  <si>
    <t xml:space="preserve">Rozebrání dlažeb z betonových dlaždic na sucho </t>
  </si>
  <si>
    <t>m2</t>
  </si>
  <si>
    <t>979054441R00</t>
  </si>
  <si>
    <t xml:space="preserve">Očištění vybour. dlaždic s výplní kamen. těženým </t>
  </si>
  <si>
    <t>566301111R00</t>
  </si>
  <si>
    <t xml:space="preserve">Úprava krytu kamenivem drceným do 0,06 m3/m2 </t>
  </si>
  <si>
    <t>596811111R00</t>
  </si>
  <si>
    <t>Kladení dlaždic kom.pro pěší, lože z kameniva těž. dlažba stávající</t>
  </si>
  <si>
    <t>596841111RV2</t>
  </si>
  <si>
    <t>Kladení dlažby z dlaždic kom.pro pěší do lože z MC vč.dlažby betonové vymývané VMD tl. 40 mm</t>
  </si>
  <si>
    <t>632411906R00</t>
  </si>
  <si>
    <t xml:space="preserve">Penetrace velmi savých podkladů Cemix 0,35 l/m2 </t>
  </si>
  <si>
    <t>R2</t>
  </si>
  <si>
    <t xml:space="preserve">Zatmelení spár vnějšího schodiště pružným tmelem </t>
  </si>
  <si>
    <t>m</t>
  </si>
  <si>
    <t>R3</t>
  </si>
  <si>
    <t>Spárovací tmel např.Ceresit FT 101 na vyspárování vnějšího schodiště</t>
  </si>
  <si>
    <t>764326391R00</t>
  </si>
  <si>
    <t xml:space="preserve">Montáž okap. profilu </t>
  </si>
  <si>
    <t>M</t>
  </si>
  <si>
    <t xml:space="preserve">okapový profil dl.2m </t>
  </si>
  <si>
    <t>6</t>
  </si>
  <si>
    <t>Úpravy povrchu, podlahy</t>
  </si>
  <si>
    <t>6 Úpravy povrchu, podlahy</t>
  </si>
  <si>
    <t>622481211RT8</t>
  </si>
  <si>
    <t>Montáž výztužné sítě (perlinky) do stěrky-stěny včetně výztužné sítě a stěrkového tmelu Cemix</t>
  </si>
  <si>
    <t>622432112R00</t>
  </si>
  <si>
    <t xml:space="preserve">Omítka stěn weber-pas marmolit střednězrnná </t>
  </si>
  <si>
    <t>622904112R00</t>
  </si>
  <si>
    <t xml:space="preserve">Očištění fasád tlakovou vodou složitost 1 - 2 </t>
  </si>
  <si>
    <t>216904391R00</t>
  </si>
  <si>
    <t xml:space="preserve">Příplatek za ruční dočištění ocelovými kartáči </t>
  </si>
  <si>
    <t>631312711R00</t>
  </si>
  <si>
    <t xml:space="preserve">Mazanina betonová tl. 5 - 8 cm C 25/30 </t>
  </si>
  <si>
    <t>m3</t>
  </si>
  <si>
    <t>631319171R00</t>
  </si>
  <si>
    <t xml:space="preserve">Příplatek za stržení povrchu mazaniny tl. 8 cm </t>
  </si>
  <si>
    <t>631351101R00</t>
  </si>
  <si>
    <t xml:space="preserve">Bednění stěn, rýh a otvorů v podlahách - zřízení </t>
  </si>
  <si>
    <t>631351102R00</t>
  </si>
  <si>
    <t xml:space="preserve">Bednění stěn, rýh a otvorů v podlahách -odstranění </t>
  </si>
  <si>
    <t>631361921R00</t>
  </si>
  <si>
    <t xml:space="preserve">Výztuž mazanin svařovanou sítí </t>
  </si>
  <si>
    <t>t</t>
  </si>
  <si>
    <t>9</t>
  </si>
  <si>
    <t>Ostatní konstrukce, bourání</t>
  </si>
  <si>
    <t>9 Ostatní konstrukce, bourání</t>
  </si>
  <si>
    <t>953981204R00</t>
  </si>
  <si>
    <t xml:space="preserve">Chemické kotvy, beton, hl. 125 mm, M16, malta POXY </t>
  </si>
  <si>
    <t>kus</t>
  </si>
  <si>
    <t>976071111R00</t>
  </si>
  <si>
    <t xml:space="preserve">Vybourání kovových zábradlí a madel </t>
  </si>
  <si>
    <t>976074141R00</t>
  </si>
  <si>
    <t xml:space="preserve">Vybourání kotevních želez zeď beton, kámen </t>
  </si>
  <si>
    <t>965081923R00</t>
  </si>
  <si>
    <t xml:space="preserve">Bourání dlažeb beton.,čedič.tl.40 mm, pl.nad 1 m2 </t>
  </si>
  <si>
    <t>965048515R00</t>
  </si>
  <si>
    <t xml:space="preserve">Broušení betonových povrchů do tl. 5 mm </t>
  </si>
  <si>
    <t>783901453</t>
  </si>
  <si>
    <t xml:space="preserve">Vysátí betonových podlah před penetrací </t>
  </si>
  <si>
    <t>952902121U00</t>
  </si>
  <si>
    <t xml:space="preserve">Zametení drsná podlaha 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</si>
  <si>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</si>
  <si>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</si>
  <si>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</si>
  <si>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</si>
  <si>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</si>
  <si>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711</t>
  </si>
  <si>
    <t>Izolace proti vodě</t>
  </si>
  <si>
    <t>711 Izolace proti vodě</t>
  </si>
  <si>
    <t>711212111R00</t>
  </si>
  <si>
    <t xml:space="preserve">Penetrace podkladu nátěrem </t>
  </si>
  <si>
    <t>711212128R00</t>
  </si>
  <si>
    <t xml:space="preserve">Stěrka hydroizol.Cemix HS2K proti tl.vodě dvouslož </t>
  </si>
  <si>
    <t>998711201R00</t>
  </si>
  <si>
    <t xml:space="preserve">Přesun hmot pro izolace proti vodě, výšky do 6 m </t>
  </si>
  <si>
    <t>767</t>
  </si>
  <si>
    <t>Konstrukce zámečnické</t>
  </si>
  <si>
    <t>767 Konstrukce zámečnické</t>
  </si>
  <si>
    <t>767221120R00</t>
  </si>
  <si>
    <t xml:space="preserve">Montáž zábradlí schod.z trubek, do zdiva, do 25 kg </t>
  </si>
  <si>
    <t>767222190R00</t>
  </si>
  <si>
    <t>Příplatek za vytvoření ohybu a sešroubování zábradlí A+B</t>
  </si>
  <si>
    <t>Z2</t>
  </si>
  <si>
    <t>zábradlí schodiště a podesty - 5,54 bm tenkostěnné uzavřené profily, žárový pozink</t>
  </si>
  <si>
    <t>kg</t>
  </si>
  <si>
    <t>Z1</t>
  </si>
  <si>
    <t xml:space="preserve">Nájezdová rampa </t>
  </si>
  <si>
    <t>kpl</t>
  </si>
  <si>
    <t>998767201R00</t>
  </si>
  <si>
    <t xml:space="preserve">Přesun hmot pro zámečnické konstr., výšky do 6 m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</si>
  <si>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</si>
  <si>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</si>
  <si>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</si>
  <si>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</si>
  <si>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</si>
  <si>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</si>
  <si>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</si>
  <si>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</si>
  <si>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</si>
  <si>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979990001R00</t>
  </si>
  <si>
    <t xml:space="preserve">Poplatek za skládku stavební suti </t>
  </si>
  <si>
    <t>Zařízení staveniště</t>
  </si>
  <si>
    <t>Provoz investora</t>
  </si>
  <si>
    <t>Kompletační činnost (IČD)</t>
  </si>
  <si>
    <t>02</t>
  </si>
  <si>
    <t>Oprava spojovacího krčku</t>
  </si>
  <si>
    <t>02 Oprava spojovacího krčku</t>
  </si>
  <si>
    <t>1 Zemní práce</t>
  </si>
  <si>
    <t>113108305R00</t>
  </si>
  <si>
    <t xml:space="preserve">Odstranění podkladu pl.do 50 m2, živice tl. 5 cm </t>
  </si>
  <si>
    <t>182001121R00</t>
  </si>
  <si>
    <t xml:space="preserve">Plošná úprava terénu, nerovnosti do 15 cm v rovině </t>
  </si>
  <si>
    <t>180</t>
  </si>
  <si>
    <t xml:space="preserve">Zatravnění - úprava terénu, osetí ,zálivky </t>
  </si>
  <si>
    <t>3</t>
  </si>
  <si>
    <t>Svislé a kompletní konstrukce</t>
  </si>
  <si>
    <t>3 Svislé a kompletní konstrukce</t>
  </si>
  <si>
    <t>311271170R00</t>
  </si>
  <si>
    <t>Dozdívky z tvárnic Ytong hladkých tl. 30 cm dozdívka sloupek H1,H2</t>
  </si>
  <si>
    <t>342948111R00</t>
  </si>
  <si>
    <t xml:space="preserve">Ukotvení příček k cihel.konstr. kotvami na hmožd. </t>
  </si>
  <si>
    <t>3112711</t>
  </si>
  <si>
    <t>Dozdívky z tvárnic Ytong hladkých  do tl. 20 cm dozdívka parapet H1,H2</t>
  </si>
  <si>
    <t>43</t>
  </si>
  <si>
    <t>Schodiště</t>
  </si>
  <si>
    <t>43 Schodiště</t>
  </si>
  <si>
    <t>Kladení dlažby z dlaždic kom.pro pěší do lože z MC vč.dlažby betonové vymývané VMD 40/40/4,5 cm</t>
  </si>
  <si>
    <t>R1</t>
  </si>
  <si>
    <t xml:space="preserve">Vyčištění spár schodiště od sanitárního tmelu </t>
  </si>
  <si>
    <t>564831111R00</t>
  </si>
  <si>
    <t xml:space="preserve">Podklad ze štěrkodrti po zhutnění tloušťky 10 cm </t>
  </si>
  <si>
    <t xml:space="preserve">Kladení dlaždic kom.pro pěší, lože z kameniva těž. </t>
  </si>
  <si>
    <t>578100010RA0</t>
  </si>
  <si>
    <t xml:space="preserve">Chodník z litého asfaltu (vyspravení chodníku) </t>
  </si>
  <si>
    <t>61</t>
  </si>
  <si>
    <t>Upravy povrchů vnitřní</t>
  </si>
  <si>
    <t>61 Upravy povrchů vnitřní</t>
  </si>
  <si>
    <t>611421231R00</t>
  </si>
  <si>
    <t xml:space="preserve">Oprava váp.omítek stropů do 10% plochy - štukových </t>
  </si>
  <si>
    <t>612409991RT2</t>
  </si>
  <si>
    <t>Začištění omítek kolem oken,dveří apod. s použitím suché maltové směsi</t>
  </si>
  <si>
    <t>612421231R00</t>
  </si>
  <si>
    <t xml:space="preserve">Oprava vápen.omítek stěn do 10 % pl. - štukových </t>
  </si>
  <si>
    <t>612425931RT2</t>
  </si>
  <si>
    <t>Omítka vápenná vnitřního ostění - štuková s použitím suché maltové směsi</t>
  </si>
  <si>
    <t>62</t>
  </si>
  <si>
    <t>Úpravy povrchů vnější</t>
  </si>
  <si>
    <t>62 Úpravy povrchů vnější</t>
  </si>
  <si>
    <t>622325130RT3</t>
  </si>
  <si>
    <t>Zateplovací systém fasáda, EPS F tl. 60 mm s omítkou silikonovou</t>
  </si>
  <si>
    <t>622325152RT3</t>
  </si>
  <si>
    <t>Zateplovací systém  ostění, EPS F tl. 20 mm s omítkou silikonovou</t>
  </si>
  <si>
    <t>622471317RP1</t>
  </si>
  <si>
    <t>Nátěr nebo nástřik stěn vnějších, složitost 1 - 2 hmota silikonová</t>
  </si>
  <si>
    <t>622481211RU1</t>
  </si>
  <si>
    <t>Montáž výztužné sítě (perlinky) do stěrky-stěny včetně výztužné sítě a stěrkového tmelu</t>
  </si>
  <si>
    <t>768</t>
  </si>
  <si>
    <t>Hliníkové konstrukce</t>
  </si>
  <si>
    <t>768 Hliníkové konstrukce</t>
  </si>
  <si>
    <t>H1</t>
  </si>
  <si>
    <t>D+M Vnější prosklená  hliníková stěna s dvoukřídlovými dveřmi , 2,7*3,5+1,8*3,7</t>
  </si>
  <si>
    <t>H2</t>
  </si>
  <si>
    <t>D+M Vnější prosklená hliníková stěna s dvoukřídlovými dveřmi, 2,7*3,5+1,8*3,7</t>
  </si>
  <si>
    <t>H3</t>
  </si>
  <si>
    <t>D+M Vnější prosklená hliníková stěna s jednokřídlovými dveřmi , 12*2,5+1,1*3,1</t>
  </si>
  <si>
    <t>H4</t>
  </si>
  <si>
    <t>D+M Vnitřní prosklená hliníková stěna s dvoukřídlovými dveřmi, 1,8*3,85</t>
  </si>
  <si>
    <t>919735111R00</t>
  </si>
  <si>
    <t xml:space="preserve">Řezání stávajícího živičného krytu tl. do 5 cm </t>
  </si>
  <si>
    <t>952901111R00</t>
  </si>
  <si>
    <t xml:space="preserve">Vyčištění budov o výšce podlaží do 4 m 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</si>
  <si>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</si>
  <si>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</si>
  <si>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</si>
  <si>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</si>
  <si>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</si>
  <si>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</si>
  <si>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</si>
  <si>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</si>
  <si>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</si>
  <si>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941955003R00</t>
  </si>
  <si>
    <t xml:space="preserve">Lešení lehké pomocné, výška podlahy do 2,5 m </t>
  </si>
  <si>
    <t>96</t>
  </si>
  <si>
    <t>Bourání konstrukcí</t>
  </si>
  <si>
    <t>96 Bourání konstrukcí</t>
  </si>
  <si>
    <t>962032231R00</t>
  </si>
  <si>
    <t>Bourání zdiva z cihel pálených na MVC vybourání soklu H1,H2</t>
  </si>
  <si>
    <t>965043321RT1</t>
  </si>
  <si>
    <t>Bourání podkladů bet., potěr, tl, 10 cm, pl. 1 m2 mazanina tl. 5 - 8 cm s potěrem</t>
  </si>
  <si>
    <t>968071112R00</t>
  </si>
  <si>
    <t xml:space="preserve">Vyvěšení, zavěšení kovových křídel oken pl. 1,5 m2 </t>
  </si>
  <si>
    <t>968071125R00</t>
  </si>
  <si>
    <t xml:space="preserve">Vyvěšení, zavěšení kovových křídel dveří pl. 2 m2 </t>
  </si>
  <si>
    <t>968072246R00</t>
  </si>
  <si>
    <t xml:space="preserve">Vybourání kovových rámů oken jednod. pl. 4 m2 </t>
  </si>
  <si>
    <t>968072641R00</t>
  </si>
  <si>
    <t xml:space="preserve">Vybourání kovových stěn, kromě výkladních </t>
  </si>
  <si>
    <t>968096002R00</t>
  </si>
  <si>
    <t xml:space="preserve">Bourání parapetů plastových š. do 50 cm </t>
  </si>
  <si>
    <t>978059631R00</t>
  </si>
  <si>
    <t xml:space="preserve">Odsekání vnějších obkladů stěn nad 2 m2 </t>
  </si>
  <si>
    <t>999281111R00</t>
  </si>
  <si>
    <t xml:space="preserve">Přesun hmot pro opravy a údržbu do výšky 25 m </t>
  </si>
  <si>
    <t>711212002RT1</t>
  </si>
  <si>
    <t>Hydroizolační povlak - nátěr nebo stěrka Aquafin 2K (fa Schömburg),proti vlhkosti, tl. 2mm</t>
  </si>
  <si>
    <t>712</t>
  </si>
  <si>
    <t>Živičné krytiny</t>
  </si>
  <si>
    <t>712 Živičné krytiny</t>
  </si>
  <si>
    <t>712311101RZ1</t>
  </si>
  <si>
    <t>Povlaková krytina střech do 10°, za studena ALP 1 x nátěr - včetně dodávky ALP</t>
  </si>
  <si>
    <t>712311221RT1</t>
  </si>
  <si>
    <t>Povlaková krytina do 10°, nástřik MOAL 3 mm 1 x nástřik 3 mm - MOAL ve specifikaci</t>
  </si>
  <si>
    <t>712341559RT1</t>
  </si>
  <si>
    <t>Povlaková krytina střech do 10°, NAIP přitavením opravy střechy 40%</t>
  </si>
  <si>
    <t>712841559RT2</t>
  </si>
  <si>
    <t>Samostatné vytažení izolace, pásy přitavením 2 vrstvy - asf.pás ve specifikaci</t>
  </si>
  <si>
    <t>628</t>
  </si>
  <si>
    <t>Dekglass G200 S 40 oprava hydroizolace 40%, balení 10kg</t>
  </si>
  <si>
    <t>11163455.A</t>
  </si>
  <si>
    <t>MOAL/9 lak asfaltový izolační po 9 kg Renolak spotřeba 0,5kg/m2</t>
  </si>
  <si>
    <t>628522503</t>
  </si>
  <si>
    <t>Pás modif. asfalt Elastek 50 special dekor modroze</t>
  </si>
  <si>
    <t>62852265</t>
  </si>
  <si>
    <t>Pás modifikovaný asfalt Glastek 40 special mineral</t>
  </si>
  <si>
    <t>998712201R00</t>
  </si>
  <si>
    <t xml:space="preserve">Přesun hmot pro povlakové krytiny, výšky do 6 m </t>
  </si>
  <si>
    <t>764</t>
  </si>
  <si>
    <t>Konstrukce klempířské</t>
  </si>
  <si>
    <t>764 Konstrukce klempířské</t>
  </si>
  <si>
    <t>764410850R00</t>
  </si>
  <si>
    <t xml:space="preserve">Demontáž oplechování parapetů,rš od 100 do 330 mm </t>
  </si>
  <si>
    <t>764908302R00</t>
  </si>
  <si>
    <t>Oplechování parapetů poplast.plech, rš 250 mm K1, K2,K3</t>
  </si>
  <si>
    <t>998764201R00</t>
  </si>
  <si>
    <t xml:space="preserve">Přesun hmot pro klempířské konstr., výšky do 6 m </t>
  </si>
  <si>
    <t>769</t>
  </si>
  <si>
    <t>Otvorové prvky z plastu</t>
  </si>
  <si>
    <t>769 Otvorové prvky z plastu</t>
  </si>
  <si>
    <t>766694113R00</t>
  </si>
  <si>
    <t xml:space="preserve">Montáž parapetních desek š.do 30 cm,dl.do 260 cm </t>
  </si>
  <si>
    <t>766212</t>
  </si>
  <si>
    <t>Montáž plastových oken výšky do 1,5m, vč.doplňků P1</t>
  </si>
  <si>
    <t>DOD P1</t>
  </si>
  <si>
    <t>Okno plastové , 1ks pevná část, 1ks otevíravé a sklápěcí, vč. kování , parapetu, doplňků</t>
  </si>
  <si>
    <t>998766201R00</t>
  </si>
  <si>
    <t xml:space="preserve">Přesun hmot pro truhlářské konstr., výšky do 6 m </t>
  </si>
  <si>
    <t>781</t>
  </si>
  <si>
    <t>Obklady keramické</t>
  </si>
  <si>
    <t>781 Obklady keramické</t>
  </si>
  <si>
    <t>781101210RT4</t>
  </si>
  <si>
    <t>Penetrace podkladu pod obklady např. penetrační nátěr weber.podklad A</t>
  </si>
  <si>
    <t>781475112R00</t>
  </si>
  <si>
    <t xml:space="preserve">Obklad vnitřní stěn keramický, do tmele, 15x15 cm </t>
  </si>
  <si>
    <t>781479705R00</t>
  </si>
  <si>
    <t xml:space="preserve">Přípl.za spárovací hmotu - plošně </t>
  </si>
  <si>
    <t>781479711R00</t>
  </si>
  <si>
    <t xml:space="preserve">Příplatek k obkladu stěn keram.,za plochu do 10 m2 </t>
  </si>
  <si>
    <t>597</t>
  </si>
  <si>
    <t>Dodávka keramického obkladu (rozměr a odstín dle stáv.obkladu)</t>
  </si>
  <si>
    <t>998781201R00</t>
  </si>
  <si>
    <t xml:space="preserve">Přesun hmot pro obklady keramické, výšky do 6 m </t>
  </si>
  <si>
    <t>784</t>
  </si>
  <si>
    <t>Malby</t>
  </si>
  <si>
    <t>784 Malby</t>
  </si>
  <si>
    <t>784191101R00</t>
  </si>
  <si>
    <t xml:space="preserve">Penetrace podkladu univerzální Primalex 1x </t>
  </si>
  <si>
    <t>784195212R00</t>
  </si>
  <si>
    <t xml:space="preserve">Malba tekutá Primalex Plus, bílá, 2 x </t>
  </si>
  <si>
    <t>M21</t>
  </si>
  <si>
    <t>Elektromontáže</t>
  </si>
  <si>
    <t>M21 Elektromontáže</t>
  </si>
  <si>
    <t>IC</t>
  </si>
  <si>
    <t xml:space="preserve">Demontáž+odpojení zvonků </t>
  </si>
  <si>
    <t>979082121R00</t>
  </si>
  <si>
    <t xml:space="preserve">Příplatek k vnitrost. dopravě suti za dalších 5 m </t>
  </si>
  <si>
    <t xml:space="preserve">Rekapitulace stavebních objektů  </t>
  </si>
  <si>
    <t>Oprava elektroinstalace po montáži prosklených stěn</t>
  </si>
  <si>
    <t>hod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</si>
</sst>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17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8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3" fontId="4" fillId="0" borderId="5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0" fontId="2" fillId="0" borderId="56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4" fillId="2" borderId="15" xfId="1" applyNumberFormat="1" applyFont="1" applyFill="1" applyBorder="1" applyAlignment="1">
      <alignment horizontal="left"/>
    </xf>
    <xf numFmtId="0" fontId="14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0" fontId="9" fillId="0" borderId="16" xfId="1" applyFont="1" applyFill="1" applyBorder="1" applyAlignment="1">
      <alignment vertical="top" wrapText="1"/>
    </xf>
    <xf numFmtId="4" fontId="9" fillId="0" borderId="16" xfId="1" applyNumberFormat="1" applyFont="1" applyFill="1" applyBorder="1" applyAlignment="1">
      <alignment horizontal="right"/>
    </xf>
    <xf numFmtId="164" fontId="4" fillId="0" borderId="0" xfId="0" applyNumberFormat="1" applyFont="1" applyBorder="1"/>
    <xf numFmtId="3" fontId="5" fillId="4" borderId="19" xfId="0" applyNumberFormat="1" applyFont="1" applyFill="1" applyBorder="1" applyAlignment="1">
      <alignment horizontal="right" vertical="center"/>
    </xf>
    <xf numFmtId="3" fontId="4" fillId="0" borderId="4" xfId="0" applyNumberFormat="1" applyFont="1" applyBorder="1" applyAlignment="1">
      <alignment horizontal="right"/>
    </xf>
    <xf numFmtId="165" fontId="2" fillId="0" borderId="5" xfId="0" applyNumberFormat="1" applyFont="1" applyBorder="1"/>
    <xf numFmtId="3" fontId="4" fillId="0" borderId="6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164" fontId="4" fillId="0" borderId="7" xfId="0" applyNumberFormat="1" applyFont="1" applyBorder="1"/>
    <xf numFmtId="3" fontId="5" fillId="0" borderId="19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41"/>
  <sheetViews>
    <sheetView showGridLines="0" tabSelected="1" topLeftCell="B1" zoomScaleNormal="100" zoomScaleSheetLayoutView="75" workbookViewId="0">
      <selection activeCell="O27" sqref="O27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0</v>
      </c>
      <c r="E2" s="5"/>
      <c r="F2" s="4"/>
      <c r="G2" s="6"/>
      <c r="H2" s="7" t="s">
        <v>1</v>
      </c>
      <c r="I2" s="8">
        <f ca="1">TODAY()</f>
        <v>42885</v>
      </c>
      <c r="K2" s="3"/>
    </row>
    <row r="3" spans="2:15" ht="6" customHeight="1">
      <c r="C3" s="9"/>
      <c r="D3" s="10" t="s">
        <v>2</v>
      </c>
    </row>
    <row r="4" spans="2:15" ht="4.5" customHeight="1"/>
    <row r="5" spans="2:15" ht="13.5" customHeight="1">
      <c r="C5" s="11" t="s">
        <v>3</v>
      </c>
      <c r="D5" s="12"/>
      <c r="E5" s="13" t="s">
        <v>97</v>
      </c>
      <c r="F5" s="14"/>
      <c r="G5" s="15"/>
      <c r="H5" s="14"/>
      <c r="I5" s="15"/>
      <c r="O5" s="8"/>
    </row>
    <row r="7" spans="2:15">
      <c r="C7" s="16" t="s">
        <v>4</v>
      </c>
      <c r="D7" s="17"/>
      <c r="H7" s="18" t="s">
        <v>5</v>
      </c>
      <c r="J7" s="17"/>
      <c r="K7" s="17"/>
    </row>
    <row r="8" spans="2:15">
      <c r="D8" s="17"/>
      <c r="H8" s="18" t="s">
        <v>6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7</v>
      </c>
      <c r="D11" s="17"/>
      <c r="H11" s="18" t="s">
        <v>5</v>
      </c>
      <c r="J11" s="17"/>
      <c r="K11" s="17"/>
    </row>
    <row r="12" spans="2:15">
      <c r="D12" s="17"/>
      <c r="H12" s="18" t="s">
        <v>6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8</v>
      </c>
      <c r="H14" s="19" t="s">
        <v>9</v>
      </c>
      <c r="J14" s="18"/>
    </row>
    <row r="15" spans="2:15" ht="12.75" customHeight="1">
      <c r="J15" s="18"/>
    </row>
    <row r="16" spans="2:15" ht="28.5" customHeight="1">
      <c r="C16" s="19" t="s">
        <v>10</v>
      </c>
      <c r="H16" s="19" t="s">
        <v>10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75">
        <f>ROUND(G32,0)</f>
        <v>0</v>
      </c>
      <c r="J19" s="276"/>
      <c r="K19" s="34"/>
    </row>
    <row r="20" spans="2:1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77">
        <f>ROUND(I19*D20/100,0)</f>
        <v>0</v>
      </c>
      <c r="J20" s="278"/>
      <c r="K20" s="34"/>
    </row>
    <row r="21" spans="2:1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77">
        <f>ROUND(H32,0)</f>
        <v>0</v>
      </c>
      <c r="J21" s="278"/>
      <c r="K21" s="34"/>
    </row>
    <row r="22" spans="2:12" ht="13.5" thickBot="1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79">
        <f>ROUND(I21*D21/100,0)</f>
        <v>0</v>
      </c>
      <c r="J22" s="280"/>
      <c r="K22" s="34"/>
    </row>
    <row r="23" spans="2:12" ht="16.5" thickBot="1">
      <c r="B23" s="39" t="s">
        <v>15</v>
      </c>
      <c r="C23" s="40"/>
      <c r="D23" s="40"/>
      <c r="E23" s="41"/>
      <c r="F23" s="42"/>
      <c r="G23" s="43"/>
      <c r="H23" s="43"/>
      <c r="I23" s="281">
        <f>SUM(I19:I22)</f>
        <v>0</v>
      </c>
      <c r="J23" s="282"/>
      <c r="K23" s="44"/>
    </row>
    <row r="26" spans="2:12" ht="1.5" customHeight="1"/>
    <row r="27" spans="2:12" ht="15.75" customHeight="1">
      <c r="B27" s="13" t="s">
        <v>382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13</v>
      </c>
    </row>
    <row r="30" spans="2:12">
      <c r="B30" s="52" t="s">
        <v>98</v>
      </c>
      <c r="C30" s="53" t="s">
        <v>99</v>
      </c>
      <c r="D30" s="54"/>
      <c r="E30" s="273"/>
      <c r="F30" s="55">
        <f>SUM(G30:I30)</f>
        <v>0</v>
      </c>
      <c r="G30" s="56">
        <v>0</v>
      </c>
      <c r="H30" s="271">
        <f>SUM('01 36901 KL'!C23)</f>
        <v>0</v>
      </c>
      <c r="I30" s="57">
        <f>SUM(H30)/100*21</f>
        <v>0</v>
      </c>
      <c r="J30" s="270" t="str">
        <f t="shared" ref="J30:J31" si="0">IF(CelkemObjekty=0,"",F30/CelkemObjekty*100)</f>
        <v/>
      </c>
    </row>
    <row r="31" spans="2:12">
      <c r="B31" s="58" t="s">
        <v>211</v>
      </c>
      <c r="C31" s="59" t="s">
        <v>212</v>
      </c>
      <c r="D31" s="60"/>
      <c r="E31" s="267"/>
      <c r="F31" s="274">
        <f>SUM(G31:I31)</f>
        <v>0</v>
      </c>
      <c r="G31" s="61">
        <v>0</v>
      </c>
      <c r="H31" s="269">
        <f>SUM('02 36902 KL'!C23)</f>
        <v>0</v>
      </c>
      <c r="I31" s="272">
        <f>SUM(H31)/100*21</f>
        <v>0</v>
      </c>
      <c r="J31" s="270" t="str">
        <f t="shared" si="0"/>
        <v/>
      </c>
    </row>
    <row r="32" spans="2:12" ht="17.25" customHeight="1">
      <c r="B32" s="62" t="s">
        <v>19</v>
      </c>
      <c r="C32" s="63"/>
      <c r="D32" s="64"/>
      <c r="E32" s="65"/>
      <c r="F32" s="268">
        <f>SUM(F30:F31)</f>
        <v>0</v>
      </c>
      <c r="G32" s="66">
        <f>SUM(G30:G31)</f>
        <v>0</v>
      </c>
      <c r="H32" s="66">
        <f>SUM(H30:H31)</f>
        <v>0</v>
      </c>
      <c r="I32" s="268">
        <f>SUM(I30:I31)</f>
        <v>0</v>
      </c>
      <c r="J32" s="67" t="str">
        <f t="shared" ref="J32" si="1">IF(CelkemObjekty=0,"",F32/CelkemObjekty*100)</f>
        <v/>
      </c>
    </row>
    <row r="33" spans="2:11">
      <c r="B33" s="68"/>
      <c r="C33" s="68"/>
      <c r="D33" s="68"/>
      <c r="E33" s="68"/>
      <c r="F33" s="68"/>
      <c r="G33" s="68"/>
      <c r="H33" s="68"/>
      <c r="I33" s="68"/>
      <c r="J33" s="68"/>
      <c r="K33" s="68"/>
    </row>
    <row r="34" spans="2:11" ht="9.75" customHeight="1">
      <c r="B34" s="68"/>
      <c r="C34" s="68"/>
      <c r="D34" s="68"/>
      <c r="E34" s="68"/>
      <c r="F34" s="68"/>
      <c r="G34" s="68"/>
      <c r="H34" s="68"/>
      <c r="I34" s="68"/>
      <c r="J34" s="68"/>
      <c r="K34" s="68"/>
    </row>
    <row r="35" spans="2:11" ht="7.5" customHeight="1">
      <c r="B35" s="68"/>
      <c r="C35" s="68"/>
      <c r="D35" s="68"/>
      <c r="E35" s="68"/>
      <c r="F35" s="68"/>
      <c r="G35" s="68"/>
      <c r="H35" s="68"/>
      <c r="I35" s="68"/>
      <c r="J35" s="68"/>
      <c r="K35" s="68"/>
    </row>
    <row r="37" spans="2:11" ht="2.25" customHeight="1"/>
    <row r="38" spans="2:11" ht="1.5" customHeight="1"/>
    <row r="39" spans="2:11" ht="0.75" customHeight="1"/>
    <row r="40" spans="2:11" ht="0.75" customHeight="1"/>
    <row r="41" spans="2:11" ht="0.75" customHeight="1"/>
  </sheetData>
  <sortState ref="B831:K85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4" zoomScaleNormal="100" workbookViewId="0">
      <selection activeCell="C13" sqref="C1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9" t="s">
        <v>25</v>
      </c>
      <c r="B1" s="70"/>
      <c r="C1" s="70"/>
      <c r="D1" s="70"/>
      <c r="E1" s="70"/>
      <c r="F1" s="70"/>
      <c r="G1" s="70"/>
    </row>
    <row r="2" spans="1:57" ht="12.75" customHeight="1">
      <c r="A2" s="71" t="s">
        <v>26</v>
      </c>
      <c r="B2" s="72"/>
      <c r="C2" s="73" t="s">
        <v>98</v>
      </c>
      <c r="D2" s="73" t="s">
        <v>101</v>
      </c>
      <c r="E2" s="74"/>
      <c r="F2" s="75" t="s">
        <v>27</v>
      </c>
      <c r="G2" s="76"/>
    </row>
    <row r="3" spans="1:57" ht="3" hidden="1" customHeight="1">
      <c r="A3" s="77"/>
      <c r="B3" s="78"/>
      <c r="C3" s="79"/>
      <c r="D3" s="79"/>
      <c r="E3" s="80"/>
      <c r="F3" s="81"/>
      <c r="G3" s="82"/>
    </row>
    <row r="4" spans="1:57" ht="12" customHeight="1">
      <c r="A4" s="83" t="s">
        <v>28</v>
      </c>
      <c r="B4" s="78"/>
      <c r="C4" s="79"/>
      <c r="D4" s="79"/>
      <c r="E4" s="80"/>
      <c r="F4" s="81" t="s">
        <v>29</v>
      </c>
      <c r="G4" s="84"/>
    </row>
    <row r="5" spans="1:57" ht="12.95" customHeight="1">
      <c r="A5" s="85" t="s">
        <v>98</v>
      </c>
      <c r="B5" s="86"/>
      <c r="C5" s="87" t="s">
        <v>99</v>
      </c>
      <c r="D5" s="88"/>
      <c r="E5" s="86"/>
      <c r="F5" s="81" t="s">
        <v>30</v>
      </c>
      <c r="G5" s="82"/>
    </row>
    <row r="6" spans="1:57" ht="12.95" customHeight="1">
      <c r="A6" s="83" t="s">
        <v>31</v>
      </c>
      <c r="B6" s="78"/>
      <c r="C6" s="79"/>
      <c r="D6" s="79"/>
      <c r="E6" s="80"/>
      <c r="F6" s="89" t="s">
        <v>32</v>
      </c>
      <c r="G6" s="90">
        <v>0</v>
      </c>
      <c r="O6" s="91"/>
    </row>
    <row r="7" spans="1:57" ht="12.95" customHeight="1">
      <c r="A7" s="92" t="s">
        <v>2</v>
      </c>
      <c r="B7" s="93"/>
      <c r="C7" s="94" t="s">
        <v>97</v>
      </c>
      <c r="D7" s="95"/>
      <c r="E7" s="95"/>
      <c r="F7" s="96" t="s">
        <v>33</v>
      </c>
      <c r="G7" s="90">
        <f>IF(G6=0,,ROUND((F30+F32)/G6,1))</f>
        <v>0</v>
      </c>
    </row>
    <row r="8" spans="1:57">
      <c r="A8" s="97" t="s">
        <v>34</v>
      </c>
      <c r="B8" s="81"/>
      <c r="C8" s="291"/>
      <c r="D8" s="291"/>
      <c r="E8" s="292"/>
      <c r="F8" s="98" t="s">
        <v>35</v>
      </c>
      <c r="G8" s="99"/>
      <c r="H8" s="100"/>
      <c r="I8" s="101"/>
    </row>
    <row r="9" spans="1:57">
      <c r="A9" s="97" t="s">
        <v>36</v>
      </c>
      <c r="B9" s="81"/>
      <c r="C9" s="291"/>
      <c r="D9" s="291"/>
      <c r="E9" s="292"/>
      <c r="F9" s="81"/>
      <c r="G9" s="102"/>
      <c r="H9" s="103"/>
    </row>
    <row r="10" spans="1:57">
      <c r="A10" s="97" t="s">
        <v>37</v>
      </c>
      <c r="B10" s="81"/>
      <c r="C10" s="291"/>
      <c r="D10" s="291"/>
      <c r="E10" s="291"/>
      <c r="F10" s="104"/>
      <c r="G10" s="105"/>
      <c r="H10" s="106"/>
    </row>
    <row r="11" spans="1:57" ht="13.5" customHeight="1">
      <c r="A11" s="97" t="s">
        <v>38</v>
      </c>
      <c r="B11" s="81"/>
      <c r="C11" s="291"/>
      <c r="D11" s="291"/>
      <c r="E11" s="291"/>
      <c r="F11" s="107" t="s">
        <v>39</v>
      </c>
      <c r="G11" s="108"/>
      <c r="H11" s="103"/>
      <c r="BA11" s="109"/>
      <c r="BB11" s="109"/>
      <c r="BC11" s="109"/>
      <c r="BD11" s="109"/>
      <c r="BE11" s="109"/>
    </row>
    <row r="12" spans="1:57" ht="12.75" customHeight="1">
      <c r="A12" s="110" t="s">
        <v>40</v>
      </c>
      <c r="B12" s="78"/>
      <c r="C12" s="293"/>
      <c r="D12" s="293"/>
      <c r="E12" s="293"/>
      <c r="F12" s="111" t="s">
        <v>41</v>
      </c>
      <c r="G12" s="112"/>
      <c r="H12" s="103"/>
    </row>
    <row r="13" spans="1:57" ht="28.5" customHeight="1" thickBot="1">
      <c r="A13" s="113" t="s">
        <v>42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>
      <c r="A14" s="117" t="s">
        <v>43</v>
      </c>
      <c r="B14" s="118"/>
      <c r="C14" s="119"/>
      <c r="D14" s="120" t="s">
        <v>44</v>
      </c>
      <c r="E14" s="121"/>
      <c r="F14" s="121"/>
      <c r="G14" s="119"/>
    </row>
    <row r="15" spans="1:57" ht="15.95" customHeight="1">
      <c r="A15" s="122"/>
      <c r="B15" s="123" t="s">
        <v>45</v>
      </c>
      <c r="C15" s="124">
        <f>'01 36901 Rek'!E14</f>
        <v>0</v>
      </c>
      <c r="D15" s="125" t="str">
        <f>'01 36901 Rek'!A19</f>
        <v>Zařízení staveniště</v>
      </c>
      <c r="E15" s="126"/>
      <c r="F15" s="127"/>
      <c r="G15" s="124">
        <f>'01 36901 Rek'!I19</f>
        <v>0</v>
      </c>
    </row>
    <row r="16" spans="1:57" ht="15.95" customHeight="1">
      <c r="A16" s="122" t="s">
        <v>46</v>
      </c>
      <c r="B16" s="123" t="s">
        <v>47</v>
      </c>
      <c r="C16" s="124">
        <f>'01 36901 Rek'!F14</f>
        <v>0</v>
      </c>
      <c r="D16" s="77" t="str">
        <f>'01 36901 Rek'!A20</f>
        <v>Provoz investora</v>
      </c>
      <c r="E16" s="128"/>
      <c r="F16" s="129"/>
      <c r="G16" s="124">
        <f>'01 36901 Rek'!I20</f>
        <v>0</v>
      </c>
    </row>
    <row r="17" spans="1:7" ht="15.95" customHeight="1">
      <c r="A17" s="122" t="s">
        <v>48</v>
      </c>
      <c r="B17" s="123" t="s">
        <v>49</v>
      </c>
      <c r="C17" s="124">
        <f>'01 36901 Rek'!H14</f>
        <v>0</v>
      </c>
      <c r="D17" s="77" t="str">
        <f>'01 36901 Rek'!A21</f>
        <v>Kompletační činnost (IČD)</v>
      </c>
      <c r="E17" s="128"/>
      <c r="F17" s="129"/>
      <c r="G17" s="124">
        <f>'01 36901 Rek'!I21</f>
        <v>0</v>
      </c>
    </row>
    <row r="18" spans="1:7" ht="15.95" customHeight="1">
      <c r="A18" s="130" t="s">
        <v>50</v>
      </c>
      <c r="B18" s="131" t="s">
        <v>51</v>
      </c>
      <c r="C18" s="124">
        <f>'01 36901 Rek'!G14</f>
        <v>0</v>
      </c>
      <c r="D18" s="77"/>
      <c r="E18" s="128"/>
      <c r="F18" s="129"/>
      <c r="G18" s="124"/>
    </row>
    <row r="19" spans="1:7" ht="15.95" customHeight="1">
      <c r="A19" s="132" t="s">
        <v>52</v>
      </c>
      <c r="B19" s="123"/>
      <c r="C19" s="124">
        <f>SUM(C15:C18)</f>
        <v>0</v>
      </c>
      <c r="D19" s="77"/>
      <c r="E19" s="128"/>
      <c r="F19" s="129"/>
      <c r="G19" s="124"/>
    </row>
    <row r="20" spans="1:7" ht="15.95" customHeight="1">
      <c r="A20" s="132"/>
      <c r="B20" s="123"/>
      <c r="C20" s="124"/>
      <c r="D20" s="77"/>
      <c r="E20" s="128"/>
      <c r="F20" s="129"/>
      <c r="G20" s="124"/>
    </row>
    <row r="21" spans="1:7" ht="15.95" customHeight="1">
      <c r="A21" s="132" t="s">
        <v>24</v>
      </c>
      <c r="B21" s="123"/>
      <c r="C21" s="124">
        <f>'01 36901 Rek'!I14</f>
        <v>0</v>
      </c>
      <c r="D21" s="77"/>
      <c r="E21" s="128"/>
      <c r="F21" s="129"/>
      <c r="G21" s="124"/>
    </row>
    <row r="22" spans="1:7" ht="15.95" customHeight="1">
      <c r="A22" s="133" t="s">
        <v>53</v>
      </c>
      <c r="B22" s="103"/>
      <c r="C22" s="124">
        <f>C19+C21</f>
        <v>0</v>
      </c>
      <c r="D22" s="77" t="s">
        <v>54</v>
      </c>
      <c r="E22" s="128"/>
      <c r="F22" s="129"/>
      <c r="G22" s="124">
        <f>G23-SUM(G15:G21)</f>
        <v>0</v>
      </c>
    </row>
    <row r="23" spans="1:7" ht="15.95" customHeight="1" thickBot="1">
      <c r="A23" s="289" t="s">
        <v>55</v>
      </c>
      <c r="B23" s="290"/>
      <c r="C23" s="134">
        <f>C22+G23</f>
        <v>0</v>
      </c>
      <c r="D23" s="135" t="s">
        <v>56</v>
      </c>
      <c r="E23" s="136"/>
      <c r="F23" s="137"/>
      <c r="G23" s="124">
        <f>'01 36901 Rek'!H22</f>
        <v>0</v>
      </c>
    </row>
    <row r="24" spans="1:7">
      <c r="A24" s="138" t="s">
        <v>57</v>
      </c>
      <c r="B24" s="139"/>
      <c r="C24" s="140"/>
      <c r="D24" s="139" t="s">
        <v>58</v>
      </c>
      <c r="E24" s="139"/>
      <c r="F24" s="141" t="s">
        <v>59</v>
      </c>
      <c r="G24" s="142"/>
    </row>
    <row r="25" spans="1:7">
      <c r="A25" s="133" t="s">
        <v>60</v>
      </c>
      <c r="B25" s="103"/>
      <c r="C25" s="143"/>
      <c r="D25" s="103" t="s">
        <v>60</v>
      </c>
      <c r="F25" s="144" t="s">
        <v>60</v>
      </c>
      <c r="G25" s="145"/>
    </row>
    <row r="26" spans="1:7" ht="37.5" customHeight="1">
      <c r="A26" s="133" t="s">
        <v>61</v>
      </c>
      <c r="B26" s="146"/>
      <c r="C26" s="143"/>
      <c r="D26" s="103" t="s">
        <v>61</v>
      </c>
      <c r="F26" s="144" t="s">
        <v>61</v>
      </c>
      <c r="G26" s="145"/>
    </row>
    <row r="27" spans="1:7">
      <c r="A27" s="133"/>
      <c r="B27" s="147"/>
      <c r="C27" s="143"/>
      <c r="D27" s="103"/>
      <c r="F27" s="144"/>
      <c r="G27" s="145"/>
    </row>
    <row r="28" spans="1:7">
      <c r="A28" s="133" t="s">
        <v>62</v>
      </c>
      <c r="B28" s="103"/>
      <c r="C28" s="143"/>
      <c r="D28" s="144" t="s">
        <v>63</v>
      </c>
      <c r="E28" s="143"/>
      <c r="F28" s="148" t="s">
        <v>63</v>
      </c>
      <c r="G28" s="145"/>
    </row>
    <row r="29" spans="1:7" ht="69" customHeight="1">
      <c r="A29" s="133"/>
      <c r="B29" s="103"/>
      <c r="C29" s="149"/>
      <c r="D29" s="150"/>
      <c r="E29" s="149"/>
      <c r="F29" s="103"/>
      <c r="G29" s="145"/>
    </row>
    <row r="30" spans="1:7">
      <c r="A30" s="151" t="s">
        <v>12</v>
      </c>
      <c r="B30" s="152"/>
      <c r="C30" s="153">
        <v>21</v>
      </c>
      <c r="D30" s="152" t="s">
        <v>64</v>
      </c>
      <c r="E30" s="154"/>
      <c r="F30" s="284">
        <f>C23-F32</f>
        <v>0</v>
      </c>
      <c r="G30" s="285"/>
    </row>
    <row r="31" spans="1:7">
      <c r="A31" s="151" t="s">
        <v>65</v>
      </c>
      <c r="B31" s="152"/>
      <c r="C31" s="153">
        <f>C30</f>
        <v>21</v>
      </c>
      <c r="D31" s="152" t="s">
        <v>66</v>
      </c>
      <c r="E31" s="154"/>
      <c r="F31" s="284">
        <f>ROUND(PRODUCT(F30,C31/100),0)</f>
        <v>0</v>
      </c>
      <c r="G31" s="285"/>
    </row>
    <row r="32" spans="1:7">
      <c r="A32" s="151" t="s">
        <v>12</v>
      </c>
      <c r="B32" s="152"/>
      <c r="C32" s="153">
        <v>0</v>
      </c>
      <c r="D32" s="152" t="s">
        <v>66</v>
      </c>
      <c r="E32" s="154"/>
      <c r="F32" s="284">
        <v>0</v>
      </c>
      <c r="G32" s="285"/>
    </row>
    <row r="33" spans="1:8">
      <c r="A33" s="151" t="s">
        <v>65</v>
      </c>
      <c r="B33" s="155"/>
      <c r="C33" s="156">
        <f>C32</f>
        <v>0</v>
      </c>
      <c r="D33" s="152" t="s">
        <v>66</v>
      </c>
      <c r="E33" s="129"/>
      <c r="F33" s="284">
        <f>ROUND(PRODUCT(F32,C33/100),0)</f>
        <v>0</v>
      </c>
      <c r="G33" s="285"/>
    </row>
    <row r="34" spans="1:8" s="160" customFormat="1" ht="19.5" customHeight="1" thickBot="1">
      <c r="A34" s="157" t="s">
        <v>67</v>
      </c>
      <c r="B34" s="158"/>
      <c r="C34" s="158"/>
      <c r="D34" s="158"/>
      <c r="E34" s="159"/>
      <c r="F34" s="286">
        <f>ROUND(SUM(F30:F33),0)</f>
        <v>0</v>
      </c>
      <c r="G34" s="287"/>
    </row>
    <row r="36" spans="1:8">
      <c r="A36" s="2" t="s">
        <v>68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88"/>
      <c r="C37" s="288"/>
      <c r="D37" s="288"/>
      <c r="E37" s="288"/>
      <c r="F37" s="288"/>
      <c r="G37" s="288"/>
      <c r="H37" s="1" t="s">
        <v>2</v>
      </c>
    </row>
    <row r="38" spans="1:8" ht="12.75" customHeight="1">
      <c r="A38" s="161"/>
      <c r="B38" s="288"/>
      <c r="C38" s="288"/>
      <c r="D38" s="288"/>
      <c r="E38" s="288"/>
      <c r="F38" s="288"/>
      <c r="G38" s="288"/>
      <c r="H38" s="1" t="s">
        <v>2</v>
      </c>
    </row>
    <row r="39" spans="1:8">
      <c r="A39" s="161"/>
      <c r="B39" s="288"/>
      <c r="C39" s="288"/>
      <c r="D39" s="288"/>
      <c r="E39" s="288"/>
      <c r="F39" s="288"/>
      <c r="G39" s="288"/>
      <c r="H39" s="1" t="s">
        <v>2</v>
      </c>
    </row>
    <row r="40" spans="1:8">
      <c r="A40" s="161"/>
      <c r="B40" s="288"/>
      <c r="C40" s="288"/>
      <c r="D40" s="288"/>
      <c r="E40" s="288"/>
      <c r="F40" s="288"/>
      <c r="G40" s="288"/>
      <c r="H40" s="1" t="s">
        <v>2</v>
      </c>
    </row>
    <row r="41" spans="1:8">
      <c r="A41" s="161"/>
      <c r="B41" s="288"/>
      <c r="C41" s="288"/>
      <c r="D41" s="288"/>
      <c r="E41" s="288"/>
      <c r="F41" s="288"/>
      <c r="G41" s="288"/>
      <c r="H41" s="1" t="s">
        <v>2</v>
      </c>
    </row>
    <row r="42" spans="1:8">
      <c r="A42" s="161"/>
      <c r="B42" s="288"/>
      <c r="C42" s="288"/>
      <c r="D42" s="288"/>
      <c r="E42" s="288"/>
      <c r="F42" s="288"/>
      <c r="G42" s="288"/>
      <c r="H42" s="1" t="s">
        <v>2</v>
      </c>
    </row>
    <row r="43" spans="1:8">
      <c r="A43" s="161"/>
      <c r="B43" s="288"/>
      <c r="C43" s="288"/>
      <c r="D43" s="288"/>
      <c r="E43" s="288"/>
      <c r="F43" s="288"/>
      <c r="G43" s="288"/>
      <c r="H43" s="1" t="s">
        <v>2</v>
      </c>
    </row>
    <row r="44" spans="1:8" ht="12.75" customHeight="1">
      <c r="A44" s="161"/>
      <c r="B44" s="288"/>
      <c r="C44" s="288"/>
      <c r="D44" s="288"/>
      <c r="E44" s="288"/>
      <c r="F44" s="288"/>
      <c r="G44" s="288"/>
      <c r="H44" s="1" t="s">
        <v>2</v>
      </c>
    </row>
    <row r="45" spans="1:8" ht="12.75" customHeight="1">
      <c r="A45" s="161"/>
      <c r="B45" s="288"/>
      <c r="C45" s="288"/>
      <c r="D45" s="288"/>
      <c r="E45" s="288"/>
      <c r="F45" s="288"/>
      <c r="G45" s="288"/>
      <c r="H45" s="1" t="s">
        <v>2</v>
      </c>
    </row>
    <row r="46" spans="1:8">
      <c r="B46" s="283"/>
      <c r="C46" s="283"/>
      <c r="D46" s="283"/>
      <c r="E46" s="283"/>
      <c r="F46" s="283"/>
      <c r="G46" s="283"/>
    </row>
    <row r="47" spans="1:8">
      <c r="B47" s="283"/>
      <c r="C47" s="283"/>
      <c r="D47" s="283"/>
      <c r="E47" s="283"/>
      <c r="F47" s="283"/>
      <c r="G47" s="283"/>
    </row>
    <row r="48" spans="1:8">
      <c r="B48" s="283"/>
      <c r="C48" s="283"/>
      <c r="D48" s="283"/>
      <c r="E48" s="283"/>
      <c r="F48" s="283"/>
      <c r="G48" s="283"/>
    </row>
    <row r="49" spans="2:7">
      <c r="B49" s="283"/>
      <c r="C49" s="283"/>
      <c r="D49" s="283"/>
      <c r="E49" s="283"/>
      <c r="F49" s="283"/>
      <c r="G49" s="283"/>
    </row>
    <row r="50" spans="2:7">
      <c r="B50" s="283"/>
      <c r="C50" s="283"/>
      <c r="D50" s="283"/>
      <c r="E50" s="283"/>
      <c r="F50" s="283"/>
      <c r="G50" s="283"/>
    </row>
    <row r="51" spans="2:7">
      <c r="B51" s="283"/>
      <c r="C51" s="283"/>
      <c r="D51" s="283"/>
      <c r="E51" s="283"/>
      <c r="F51" s="283"/>
      <c r="G51" s="283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H27" sqref="H27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94" t="s">
        <v>3</v>
      </c>
      <c r="B1" s="295"/>
      <c r="C1" s="162" t="s">
        <v>97</v>
      </c>
      <c r="D1" s="163"/>
      <c r="E1" s="164"/>
      <c r="F1" s="163"/>
      <c r="G1" s="165" t="s">
        <v>69</v>
      </c>
      <c r="H1" s="166" t="s">
        <v>98</v>
      </c>
      <c r="I1" s="167"/>
    </row>
    <row r="2" spans="1:57" ht="13.5" thickBot="1">
      <c r="A2" s="296" t="s">
        <v>70</v>
      </c>
      <c r="B2" s="297"/>
      <c r="C2" s="168" t="s">
        <v>100</v>
      </c>
      <c r="D2" s="169"/>
      <c r="E2" s="170"/>
      <c r="F2" s="169"/>
      <c r="G2" s="298" t="s">
        <v>101</v>
      </c>
      <c r="H2" s="299"/>
      <c r="I2" s="300"/>
    </row>
    <row r="3" spans="1:57" ht="13.5" thickTop="1">
      <c r="F3" s="103"/>
    </row>
    <row r="4" spans="1:57" ht="19.5" customHeight="1">
      <c r="A4" s="171" t="s">
        <v>71</v>
      </c>
      <c r="B4" s="172"/>
      <c r="C4" s="172"/>
      <c r="D4" s="172"/>
      <c r="E4" s="173"/>
      <c r="F4" s="172"/>
      <c r="G4" s="172"/>
      <c r="H4" s="172"/>
      <c r="I4" s="172"/>
    </row>
    <row r="5" spans="1:57" ht="13.5" thickBot="1"/>
    <row r="6" spans="1:57" s="103" customFormat="1" ht="13.5" thickBot="1">
      <c r="A6" s="174"/>
      <c r="B6" s="175" t="s">
        <v>72</v>
      </c>
      <c r="C6" s="175"/>
      <c r="D6" s="176"/>
      <c r="E6" s="177" t="s">
        <v>20</v>
      </c>
      <c r="F6" s="178" t="s">
        <v>21</v>
      </c>
      <c r="G6" s="178" t="s">
        <v>22</v>
      </c>
      <c r="H6" s="178" t="s">
        <v>23</v>
      </c>
      <c r="I6" s="179" t="s">
        <v>24</v>
      </c>
    </row>
    <row r="7" spans="1:57" s="103" customFormat="1">
      <c r="A7" s="261" t="str">
        <f>'01 36901 Pol'!B7</f>
        <v>5</v>
      </c>
      <c r="B7" s="60" t="str">
        <f>'01 36901 Pol'!C7</f>
        <v>Komunikace</v>
      </c>
      <c r="D7" s="180"/>
      <c r="E7" s="262">
        <f>'01 36901 Pol'!BA18</f>
        <v>0</v>
      </c>
      <c r="F7" s="263">
        <f>'01 36901 Pol'!BB18</f>
        <v>0</v>
      </c>
      <c r="G7" s="263">
        <f>'01 36901 Pol'!BC18</f>
        <v>0</v>
      </c>
      <c r="H7" s="263">
        <f>'01 36901 Pol'!BD18</f>
        <v>0</v>
      </c>
      <c r="I7" s="264">
        <f>'01 36901 Pol'!BE18</f>
        <v>0</v>
      </c>
    </row>
    <row r="8" spans="1:57" s="103" customFormat="1">
      <c r="A8" s="261" t="str">
        <f>'01 36901 Pol'!B19</f>
        <v>6</v>
      </c>
      <c r="B8" s="60" t="str">
        <f>'01 36901 Pol'!C19</f>
        <v>Úpravy povrchu, podlahy</v>
      </c>
      <c r="D8" s="180"/>
      <c r="E8" s="262">
        <f>'01 36901 Pol'!BA29</f>
        <v>0</v>
      </c>
      <c r="F8" s="263">
        <f>'01 36901 Pol'!BB29</f>
        <v>0</v>
      </c>
      <c r="G8" s="263">
        <f>'01 36901 Pol'!BC29</f>
        <v>0</v>
      </c>
      <c r="H8" s="263">
        <f>'01 36901 Pol'!BD29</f>
        <v>0</v>
      </c>
      <c r="I8" s="264">
        <f>'01 36901 Pol'!BE29</f>
        <v>0</v>
      </c>
    </row>
    <row r="9" spans="1:57" s="103" customFormat="1">
      <c r="A9" s="261" t="str">
        <f>'01 36901 Pol'!B30</f>
        <v>9</v>
      </c>
      <c r="B9" s="60" t="str">
        <f>'01 36901 Pol'!C30</f>
        <v>Ostatní konstrukce, bourání</v>
      </c>
      <c r="D9" s="180"/>
      <c r="E9" s="262">
        <f>'01 36901 Pol'!BA38</f>
        <v>0</v>
      </c>
      <c r="F9" s="263">
        <f>'01 36901 Pol'!BB38</f>
        <v>0</v>
      </c>
      <c r="G9" s="263">
        <f>'01 36901 Pol'!BC38</f>
        <v>0</v>
      </c>
      <c r="H9" s="263">
        <f>'01 36901 Pol'!BD38</f>
        <v>0</v>
      </c>
      <c r="I9" s="264">
        <f>'01 36901 Pol'!BE38</f>
        <v>0</v>
      </c>
    </row>
    <row r="10" spans="1:57" s="103" customFormat="1">
      <c r="A10" s="261" t="str">
        <f>'01 36901 Pol'!B39</f>
        <v>99</v>
      </c>
      <c r="B10" s="60" t="str">
        <f>'01 36901 Pol'!C39</f>
        <v>Staveništní přesun hmot</v>
      </c>
      <c r="D10" s="180"/>
      <c r="E10" s="262">
        <f>'01 36901 Pol'!BA41</f>
        <v>0</v>
      </c>
      <c r="F10" s="263">
        <f>'01 36901 Pol'!BB41</f>
        <v>0</v>
      </c>
      <c r="G10" s="263">
        <f>'01 36901 Pol'!BC41</f>
        <v>0</v>
      </c>
      <c r="H10" s="263">
        <f>'01 36901 Pol'!BD41</f>
        <v>0</v>
      </c>
      <c r="I10" s="264">
        <f>'01 36901 Pol'!BE41</f>
        <v>0</v>
      </c>
    </row>
    <row r="11" spans="1:57" s="103" customFormat="1">
      <c r="A11" s="261" t="str">
        <f>'01 36901 Pol'!B42</f>
        <v>711</v>
      </c>
      <c r="B11" s="60" t="str">
        <f>'01 36901 Pol'!C42</f>
        <v>Izolace proti vodě</v>
      </c>
      <c r="D11" s="180"/>
      <c r="E11" s="262">
        <f>'01 36901 Pol'!BA46</f>
        <v>0</v>
      </c>
      <c r="F11" s="263">
        <f>'01 36901 Pol'!BB46</f>
        <v>0</v>
      </c>
      <c r="G11" s="263">
        <f>'01 36901 Pol'!BC46</f>
        <v>0</v>
      </c>
      <c r="H11" s="263">
        <f>'01 36901 Pol'!BD46</f>
        <v>0</v>
      </c>
      <c r="I11" s="264">
        <f>'01 36901 Pol'!BE46</f>
        <v>0</v>
      </c>
    </row>
    <row r="12" spans="1:57" s="103" customFormat="1">
      <c r="A12" s="261" t="str">
        <f>'01 36901 Pol'!B47</f>
        <v>767</v>
      </c>
      <c r="B12" s="60" t="str">
        <f>'01 36901 Pol'!C47</f>
        <v>Konstrukce zámečnické</v>
      </c>
      <c r="D12" s="180"/>
      <c r="E12" s="262">
        <f>'01 36901 Pol'!BA53</f>
        <v>0</v>
      </c>
      <c r="F12" s="263">
        <f>'01 36901 Pol'!BB53</f>
        <v>0</v>
      </c>
      <c r="G12" s="263">
        <f>'01 36901 Pol'!BC53</f>
        <v>0</v>
      </c>
      <c r="H12" s="263">
        <f>'01 36901 Pol'!BD53</f>
        <v>0</v>
      </c>
      <c r="I12" s="264">
        <f>'01 36901 Pol'!BE53</f>
        <v>0</v>
      </c>
    </row>
    <row r="13" spans="1:57" s="103" customFormat="1" ht="13.5" thickBot="1">
      <c r="A13" s="261" t="str">
        <f>'01 36901 Pol'!B54</f>
        <v>D96</v>
      </c>
      <c r="B13" s="60" t="str">
        <f>'01 36901 Pol'!C54</f>
        <v>Přesuny suti a vybouraných hmot</v>
      </c>
      <c r="D13" s="180"/>
      <c r="E13" s="262">
        <f>'01 36901 Pol'!BA59</f>
        <v>0</v>
      </c>
      <c r="F13" s="263">
        <f>'01 36901 Pol'!BB59</f>
        <v>0</v>
      </c>
      <c r="G13" s="263">
        <f>'01 36901 Pol'!BC59</f>
        <v>0</v>
      </c>
      <c r="H13" s="263">
        <f>'01 36901 Pol'!BD59</f>
        <v>0</v>
      </c>
      <c r="I13" s="264">
        <f>'01 36901 Pol'!BE59</f>
        <v>0</v>
      </c>
    </row>
    <row r="14" spans="1:57" s="14" customFormat="1" ht="13.5" thickBot="1">
      <c r="A14" s="181"/>
      <c r="B14" s="182" t="s">
        <v>73</v>
      </c>
      <c r="C14" s="182"/>
      <c r="D14" s="183"/>
      <c r="E14" s="184">
        <f>SUM(E7:E13)</f>
        <v>0</v>
      </c>
      <c r="F14" s="185">
        <f>SUM(F7:F13)</f>
        <v>0</v>
      </c>
      <c r="G14" s="185">
        <f>SUM(G7:G13)</f>
        <v>0</v>
      </c>
      <c r="H14" s="185">
        <f>SUM(H7:H13)</f>
        <v>0</v>
      </c>
      <c r="I14" s="186">
        <f>SUM(I7:I13)</f>
        <v>0</v>
      </c>
    </row>
    <row r="15" spans="1:57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57" ht="19.5" customHeight="1">
      <c r="A16" s="172" t="s">
        <v>74</v>
      </c>
      <c r="B16" s="172"/>
      <c r="C16" s="172"/>
      <c r="D16" s="172"/>
      <c r="E16" s="172"/>
      <c r="F16" s="172"/>
      <c r="G16" s="187"/>
      <c r="H16" s="172"/>
      <c r="I16" s="172"/>
      <c r="BA16" s="109"/>
      <c r="BB16" s="109"/>
      <c r="BC16" s="109"/>
      <c r="BD16" s="109"/>
      <c r="BE16" s="109"/>
    </row>
    <row r="17" spans="1:53" ht="13.5" thickBot="1"/>
    <row r="18" spans="1:53">
      <c r="A18" s="138" t="s">
        <v>75</v>
      </c>
      <c r="B18" s="139"/>
      <c r="C18" s="139"/>
      <c r="D18" s="188"/>
      <c r="E18" s="189" t="s">
        <v>76</v>
      </c>
      <c r="F18" s="190" t="s">
        <v>13</v>
      </c>
      <c r="G18" s="191" t="s">
        <v>77</v>
      </c>
      <c r="H18" s="192"/>
      <c r="I18" s="193" t="s">
        <v>76</v>
      </c>
    </row>
    <row r="19" spans="1:53">
      <c r="A19" s="132" t="s">
        <v>208</v>
      </c>
      <c r="B19" s="123"/>
      <c r="C19" s="123"/>
      <c r="D19" s="194"/>
      <c r="E19" s="195">
        <v>0</v>
      </c>
      <c r="F19" s="196">
        <v>3</v>
      </c>
      <c r="G19" s="197">
        <f>SUM(E14:I14)</f>
        <v>0</v>
      </c>
      <c r="H19" s="198"/>
      <c r="I19" s="199">
        <f>E19+F19*G19/100</f>
        <v>0</v>
      </c>
      <c r="BA19" s="1">
        <v>2</v>
      </c>
    </row>
    <row r="20" spans="1:53">
      <c r="A20" s="132" t="s">
        <v>209</v>
      </c>
      <c r="B20" s="123"/>
      <c r="C20" s="123"/>
      <c r="D20" s="194"/>
      <c r="E20" s="195">
        <v>0</v>
      </c>
      <c r="F20" s="196">
        <v>2</v>
      </c>
      <c r="G20" s="197">
        <f>SUM(E14:I14)</f>
        <v>0</v>
      </c>
      <c r="H20" s="198"/>
      <c r="I20" s="199">
        <f>E20+F20*G20/100</f>
        <v>0</v>
      </c>
      <c r="BA20" s="1">
        <v>2</v>
      </c>
    </row>
    <row r="21" spans="1:53">
      <c r="A21" s="132" t="s">
        <v>210</v>
      </c>
      <c r="B21" s="123"/>
      <c r="C21" s="123"/>
      <c r="D21" s="194"/>
      <c r="E21" s="195">
        <v>0</v>
      </c>
      <c r="F21" s="196">
        <v>1</v>
      </c>
      <c r="G21" s="197">
        <f>SUM(E14:I14)</f>
        <v>0</v>
      </c>
      <c r="H21" s="198"/>
      <c r="I21" s="199">
        <f>E21+F21*G21/100</f>
        <v>0</v>
      </c>
      <c r="BA21" s="1">
        <v>2</v>
      </c>
    </row>
    <row r="22" spans="1:53" ht="13.5" thickBot="1">
      <c r="A22" s="200"/>
      <c r="B22" s="201" t="s">
        <v>78</v>
      </c>
      <c r="C22" s="202"/>
      <c r="D22" s="203"/>
      <c r="E22" s="204"/>
      <c r="F22" s="205"/>
      <c r="G22" s="205"/>
      <c r="H22" s="301">
        <f>SUM(I19:I21)</f>
        <v>0</v>
      </c>
      <c r="I22" s="302"/>
    </row>
    <row r="24" spans="1:53">
      <c r="B24" s="14"/>
      <c r="F24" s="206"/>
      <c r="G24" s="207"/>
      <c r="H24" s="207"/>
      <c r="I24" s="46"/>
    </row>
    <row r="25" spans="1:53">
      <c r="F25" s="206"/>
      <c r="G25" s="207"/>
      <c r="H25" s="207"/>
      <c r="I25" s="46"/>
    </row>
    <row r="26" spans="1:53">
      <c r="F26" s="206"/>
      <c r="G26" s="207"/>
      <c r="H26" s="207"/>
      <c r="I26" s="46"/>
    </row>
    <row r="27" spans="1:53">
      <c r="F27" s="206"/>
      <c r="G27" s="207"/>
      <c r="H27" s="207"/>
      <c r="I27" s="46"/>
    </row>
    <row r="28" spans="1:53">
      <c r="F28" s="206"/>
      <c r="G28" s="207"/>
      <c r="H28" s="207"/>
      <c r="I28" s="46"/>
    </row>
    <row r="29" spans="1:53">
      <c r="F29" s="206"/>
      <c r="G29" s="207"/>
      <c r="H29" s="207"/>
      <c r="I29" s="46"/>
    </row>
    <row r="30" spans="1:53">
      <c r="F30" s="206"/>
      <c r="G30" s="207"/>
      <c r="H30" s="207"/>
      <c r="I30" s="46"/>
    </row>
    <row r="31" spans="1:53">
      <c r="F31" s="206"/>
      <c r="G31" s="207"/>
      <c r="H31" s="207"/>
      <c r="I31" s="46"/>
    </row>
    <row r="32" spans="1:53">
      <c r="F32" s="206"/>
      <c r="G32" s="207"/>
      <c r="H32" s="207"/>
      <c r="I32" s="46"/>
    </row>
    <row r="33" spans="6:9">
      <c r="F33" s="206"/>
      <c r="G33" s="207"/>
      <c r="H33" s="207"/>
      <c r="I33" s="46"/>
    </row>
    <row r="34" spans="6:9">
      <c r="F34" s="206"/>
      <c r="G34" s="207"/>
      <c r="H34" s="207"/>
      <c r="I34" s="46"/>
    </row>
    <row r="35" spans="6:9">
      <c r="F35" s="206"/>
      <c r="G35" s="207"/>
      <c r="H35" s="207"/>
      <c r="I35" s="46"/>
    </row>
    <row r="36" spans="6:9">
      <c r="F36" s="206"/>
      <c r="G36" s="207"/>
      <c r="H36" s="207"/>
      <c r="I36" s="46"/>
    </row>
    <row r="37" spans="6:9">
      <c r="F37" s="206"/>
      <c r="G37" s="207"/>
      <c r="H37" s="207"/>
      <c r="I37" s="46"/>
    </row>
    <row r="38" spans="6:9">
      <c r="F38" s="206"/>
      <c r="G38" s="207"/>
      <c r="H38" s="207"/>
      <c r="I38" s="46"/>
    </row>
    <row r="39" spans="6:9">
      <c r="F39" s="206"/>
      <c r="G39" s="207"/>
      <c r="H39" s="207"/>
      <c r="I39" s="46"/>
    </row>
    <row r="40" spans="6:9">
      <c r="F40" s="206"/>
      <c r="G40" s="207"/>
      <c r="H40" s="207"/>
      <c r="I40" s="46"/>
    </row>
    <row r="41" spans="6:9">
      <c r="F41" s="206"/>
      <c r="G41" s="207"/>
      <c r="H41" s="207"/>
      <c r="I41" s="46"/>
    </row>
    <row r="42" spans="6:9">
      <c r="F42" s="206"/>
      <c r="G42" s="207"/>
      <c r="H42" s="207"/>
      <c r="I42" s="46"/>
    </row>
    <row r="43" spans="6:9">
      <c r="F43" s="206"/>
      <c r="G43" s="207"/>
      <c r="H43" s="207"/>
      <c r="I43" s="46"/>
    </row>
    <row r="44" spans="6:9">
      <c r="F44" s="206"/>
      <c r="G44" s="207"/>
      <c r="H44" s="207"/>
      <c r="I44" s="46"/>
    </row>
    <row r="45" spans="6:9">
      <c r="F45" s="206"/>
      <c r="G45" s="207"/>
      <c r="H45" s="207"/>
      <c r="I45" s="46"/>
    </row>
    <row r="46" spans="6:9">
      <c r="F46" s="206"/>
      <c r="G46" s="207"/>
      <c r="H46" s="207"/>
      <c r="I46" s="46"/>
    </row>
    <row r="47" spans="6:9">
      <c r="F47" s="206"/>
      <c r="G47" s="207"/>
      <c r="H47" s="207"/>
      <c r="I47" s="46"/>
    </row>
    <row r="48" spans="6:9">
      <c r="F48" s="206"/>
      <c r="G48" s="207"/>
      <c r="H48" s="207"/>
      <c r="I48" s="46"/>
    </row>
    <row r="49" spans="6:9">
      <c r="F49" s="206"/>
      <c r="G49" s="207"/>
      <c r="H49" s="207"/>
      <c r="I49" s="46"/>
    </row>
    <row r="50" spans="6:9">
      <c r="F50" s="206"/>
      <c r="G50" s="207"/>
      <c r="H50" s="207"/>
      <c r="I50" s="46"/>
    </row>
    <row r="51" spans="6:9">
      <c r="F51" s="206"/>
      <c r="G51" s="207"/>
      <c r="H51" s="207"/>
      <c r="I51" s="46"/>
    </row>
    <row r="52" spans="6:9">
      <c r="F52" s="206"/>
      <c r="G52" s="207"/>
      <c r="H52" s="207"/>
      <c r="I52" s="46"/>
    </row>
    <row r="53" spans="6:9">
      <c r="F53" s="206"/>
      <c r="G53" s="207"/>
      <c r="H53" s="207"/>
      <c r="I53" s="46"/>
    </row>
    <row r="54" spans="6:9">
      <c r="F54" s="206"/>
      <c r="G54" s="207"/>
      <c r="H54" s="207"/>
      <c r="I54" s="46"/>
    </row>
    <row r="55" spans="6:9">
      <c r="F55" s="206"/>
      <c r="G55" s="207"/>
      <c r="H55" s="207"/>
      <c r="I55" s="46"/>
    </row>
    <row r="56" spans="6:9">
      <c r="F56" s="206"/>
      <c r="G56" s="207"/>
      <c r="H56" s="207"/>
      <c r="I56" s="46"/>
    </row>
    <row r="57" spans="6:9">
      <c r="F57" s="206"/>
      <c r="G57" s="207"/>
      <c r="H57" s="207"/>
      <c r="I57" s="46"/>
    </row>
    <row r="58" spans="6:9">
      <c r="F58" s="206"/>
      <c r="G58" s="207"/>
      <c r="H58" s="207"/>
      <c r="I58" s="46"/>
    </row>
    <row r="59" spans="6:9">
      <c r="F59" s="206"/>
      <c r="G59" s="207"/>
      <c r="H59" s="207"/>
      <c r="I59" s="46"/>
    </row>
    <row r="60" spans="6:9">
      <c r="F60" s="206"/>
      <c r="G60" s="207"/>
      <c r="H60" s="207"/>
      <c r="I60" s="46"/>
    </row>
    <row r="61" spans="6:9">
      <c r="F61" s="206"/>
      <c r="G61" s="207"/>
      <c r="H61" s="207"/>
      <c r="I61" s="46"/>
    </row>
    <row r="62" spans="6:9">
      <c r="F62" s="206"/>
      <c r="G62" s="207"/>
      <c r="H62" s="207"/>
      <c r="I62" s="46"/>
    </row>
    <row r="63" spans="6:9">
      <c r="F63" s="206"/>
      <c r="G63" s="207"/>
      <c r="H63" s="207"/>
      <c r="I63" s="46"/>
    </row>
    <row r="64" spans="6:9">
      <c r="F64" s="206"/>
      <c r="G64" s="207"/>
      <c r="H64" s="207"/>
      <c r="I64" s="46"/>
    </row>
    <row r="65" spans="6:9">
      <c r="F65" s="206"/>
      <c r="G65" s="207"/>
      <c r="H65" s="207"/>
      <c r="I65" s="46"/>
    </row>
    <row r="66" spans="6:9">
      <c r="F66" s="206"/>
      <c r="G66" s="207"/>
      <c r="H66" s="207"/>
      <c r="I66" s="46"/>
    </row>
    <row r="67" spans="6:9">
      <c r="F67" s="206"/>
      <c r="G67" s="207"/>
      <c r="H67" s="207"/>
      <c r="I67" s="46"/>
    </row>
    <row r="68" spans="6:9">
      <c r="F68" s="206"/>
      <c r="G68" s="207"/>
      <c r="H68" s="207"/>
      <c r="I68" s="46"/>
    </row>
    <row r="69" spans="6:9">
      <c r="F69" s="206"/>
      <c r="G69" s="207"/>
      <c r="H69" s="207"/>
      <c r="I69" s="46"/>
    </row>
    <row r="70" spans="6:9">
      <c r="F70" s="206"/>
      <c r="G70" s="207"/>
      <c r="H70" s="207"/>
      <c r="I70" s="46"/>
    </row>
    <row r="71" spans="6:9">
      <c r="F71" s="206"/>
      <c r="G71" s="207"/>
      <c r="H71" s="207"/>
      <c r="I71" s="46"/>
    </row>
    <row r="72" spans="6:9">
      <c r="F72" s="206"/>
      <c r="G72" s="207"/>
      <c r="H72" s="207"/>
      <c r="I72" s="46"/>
    </row>
    <row r="73" spans="6:9">
      <c r="F73" s="206"/>
      <c r="G73" s="207"/>
      <c r="H73" s="207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32"/>
  <sheetViews>
    <sheetView showGridLines="0" showZeros="0" zoomScaleNormal="100" zoomScaleSheetLayoutView="100" workbookViewId="0">
      <selection activeCell="F8" sqref="F8:F58"/>
    </sheetView>
  </sheetViews>
  <sheetFormatPr defaultRowHeight="12.75"/>
  <cols>
    <col min="1" max="1" width="4.42578125" style="208" customWidth="1"/>
    <col min="2" max="2" width="11.5703125" style="208" customWidth="1"/>
    <col min="3" max="3" width="40.42578125" style="208" customWidth="1"/>
    <col min="4" max="4" width="5.5703125" style="208" customWidth="1"/>
    <col min="5" max="5" width="8.5703125" style="218" customWidth="1"/>
    <col min="6" max="6" width="9.85546875" style="208" customWidth="1"/>
    <col min="7" max="7" width="13.85546875" style="208" customWidth="1"/>
    <col min="8" max="8" width="11.7109375" style="208" hidden="1" customWidth="1"/>
    <col min="9" max="9" width="11.5703125" style="208" hidden="1" customWidth="1"/>
    <col min="10" max="10" width="11" style="208" hidden="1" customWidth="1"/>
    <col min="11" max="11" width="10.42578125" style="208" hidden="1" customWidth="1"/>
    <col min="12" max="12" width="75.42578125" style="208" customWidth="1"/>
    <col min="13" max="13" width="45.28515625" style="208" customWidth="1"/>
    <col min="14" max="16384" width="9.140625" style="208"/>
  </cols>
  <sheetData>
    <row r="1" spans="1:80" ht="15.75">
      <c r="A1" s="303" t="s">
        <v>79</v>
      </c>
      <c r="B1" s="303"/>
      <c r="C1" s="303"/>
      <c r="D1" s="303"/>
      <c r="E1" s="303"/>
      <c r="F1" s="303"/>
      <c r="G1" s="303"/>
    </row>
    <row r="2" spans="1:80" ht="14.25" customHeight="1" thickBot="1">
      <c r="B2" s="209"/>
      <c r="C2" s="210"/>
      <c r="D2" s="210"/>
      <c r="E2" s="211"/>
      <c r="F2" s="210"/>
      <c r="G2" s="210"/>
    </row>
    <row r="3" spans="1:80" ht="13.5" thickTop="1">
      <c r="A3" s="294" t="s">
        <v>3</v>
      </c>
      <c r="B3" s="295"/>
      <c r="C3" s="162" t="s">
        <v>97</v>
      </c>
      <c r="D3" s="212"/>
      <c r="E3" s="213" t="s">
        <v>80</v>
      </c>
      <c r="F3" s="214" t="str">
        <f>'01 36901 Rek'!H1</f>
        <v>01</v>
      </c>
      <c r="G3" s="215"/>
    </row>
    <row r="4" spans="1:80" ht="13.5" thickBot="1">
      <c r="A4" s="304" t="s">
        <v>70</v>
      </c>
      <c r="B4" s="297"/>
      <c r="C4" s="168" t="s">
        <v>100</v>
      </c>
      <c r="D4" s="216"/>
      <c r="E4" s="305" t="str">
        <f>'01 36901 Rek'!G2</f>
        <v>dtto</v>
      </c>
      <c r="F4" s="306"/>
      <c r="G4" s="307"/>
    </row>
    <row r="5" spans="1:80" ht="13.5" thickTop="1">
      <c r="A5" s="217"/>
      <c r="G5" s="219"/>
    </row>
    <row r="6" spans="1:80" ht="27" customHeight="1">
      <c r="A6" s="220" t="s">
        <v>81</v>
      </c>
      <c r="B6" s="221" t="s">
        <v>82</v>
      </c>
      <c r="C6" s="221" t="s">
        <v>83</v>
      </c>
      <c r="D6" s="221" t="s">
        <v>84</v>
      </c>
      <c r="E6" s="222" t="s">
        <v>85</v>
      </c>
      <c r="F6" s="221" t="s">
        <v>86</v>
      </c>
      <c r="G6" s="223" t="s">
        <v>87</v>
      </c>
      <c r="H6" s="224" t="s">
        <v>88</v>
      </c>
      <c r="I6" s="224" t="s">
        <v>89</v>
      </c>
      <c r="J6" s="224" t="s">
        <v>90</v>
      </c>
      <c r="K6" s="224" t="s">
        <v>91</v>
      </c>
    </row>
    <row r="7" spans="1:80">
      <c r="A7" s="225" t="s">
        <v>92</v>
      </c>
      <c r="B7" s="226" t="s">
        <v>102</v>
      </c>
      <c r="C7" s="227" t="s">
        <v>103</v>
      </c>
      <c r="D7" s="228"/>
      <c r="E7" s="229"/>
      <c r="F7" s="229"/>
      <c r="G7" s="230"/>
      <c r="H7" s="231"/>
      <c r="I7" s="232"/>
      <c r="J7" s="233"/>
      <c r="K7" s="234"/>
      <c r="O7" s="235">
        <v>1</v>
      </c>
    </row>
    <row r="8" spans="1:80">
      <c r="A8" s="236">
        <v>1</v>
      </c>
      <c r="B8" s="237" t="s">
        <v>105</v>
      </c>
      <c r="C8" s="238" t="s">
        <v>106</v>
      </c>
      <c r="D8" s="239" t="s">
        <v>107</v>
      </c>
      <c r="E8" s="240">
        <v>1.25</v>
      </c>
      <c r="F8" s="240"/>
      <c r="G8" s="241">
        <f t="shared" ref="G8:G17" si="0">E8*F8</f>
        <v>0</v>
      </c>
      <c r="H8" s="242">
        <v>0</v>
      </c>
      <c r="I8" s="243">
        <f t="shared" ref="I8:I17" si="1">E8*H8</f>
        <v>0</v>
      </c>
      <c r="J8" s="242">
        <v>-0.13800000000000001</v>
      </c>
      <c r="K8" s="243">
        <f t="shared" ref="K8:K17" si="2">E8*J8</f>
        <v>-0.17250000000000001</v>
      </c>
      <c r="O8" s="235">
        <v>2</v>
      </c>
      <c r="AA8" s="208">
        <v>1</v>
      </c>
      <c r="AB8" s="208">
        <v>1</v>
      </c>
      <c r="AC8" s="208">
        <v>1</v>
      </c>
      <c r="AZ8" s="208">
        <v>1</v>
      </c>
      <c r="BA8" s="208">
        <f t="shared" ref="BA8:BA17" si="3">IF(AZ8=1,G8,0)</f>
        <v>0</v>
      </c>
      <c r="BB8" s="208">
        <f t="shared" ref="BB8:BB17" si="4">IF(AZ8=2,G8,0)</f>
        <v>0</v>
      </c>
      <c r="BC8" s="208">
        <f t="shared" ref="BC8:BC17" si="5">IF(AZ8=3,G8,0)</f>
        <v>0</v>
      </c>
      <c r="BD8" s="208">
        <f t="shared" ref="BD8:BD17" si="6">IF(AZ8=4,G8,0)</f>
        <v>0</v>
      </c>
      <c r="BE8" s="208">
        <f t="shared" ref="BE8:BE17" si="7">IF(AZ8=5,G8,0)</f>
        <v>0</v>
      </c>
      <c r="CA8" s="235">
        <v>1</v>
      </c>
      <c r="CB8" s="235">
        <v>1</v>
      </c>
    </row>
    <row r="9" spans="1:80">
      <c r="A9" s="236">
        <v>2</v>
      </c>
      <c r="B9" s="237" t="s">
        <v>108</v>
      </c>
      <c r="C9" s="238" t="s">
        <v>109</v>
      </c>
      <c r="D9" s="239" t="s">
        <v>107</v>
      </c>
      <c r="E9" s="240">
        <v>1.25</v>
      </c>
      <c r="F9" s="240"/>
      <c r="G9" s="241">
        <f t="shared" si="0"/>
        <v>0</v>
      </c>
      <c r="H9" s="242">
        <v>0</v>
      </c>
      <c r="I9" s="243">
        <f t="shared" si="1"/>
        <v>0</v>
      </c>
      <c r="J9" s="242">
        <v>0</v>
      </c>
      <c r="K9" s="243">
        <f t="shared" si="2"/>
        <v>0</v>
      </c>
      <c r="O9" s="235">
        <v>2</v>
      </c>
      <c r="AA9" s="208">
        <v>1</v>
      </c>
      <c r="AB9" s="208">
        <v>1</v>
      </c>
      <c r="AC9" s="208">
        <v>1</v>
      </c>
      <c r="AZ9" s="208">
        <v>1</v>
      </c>
      <c r="BA9" s="208">
        <f t="shared" si="3"/>
        <v>0</v>
      </c>
      <c r="BB9" s="208">
        <f t="shared" si="4"/>
        <v>0</v>
      </c>
      <c r="BC9" s="208">
        <f t="shared" si="5"/>
        <v>0</v>
      </c>
      <c r="BD9" s="208">
        <f t="shared" si="6"/>
        <v>0</v>
      </c>
      <c r="BE9" s="208">
        <f t="shared" si="7"/>
        <v>0</v>
      </c>
      <c r="CA9" s="235">
        <v>1</v>
      </c>
      <c r="CB9" s="235">
        <v>1</v>
      </c>
    </row>
    <row r="10" spans="1:80">
      <c r="A10" s="236">
        <v>3</v>
      </c>
      <c r="B10" s="237" t="s">
        <v>110</v>
      </c>
      <c r="C10" s="238" t="s">
        <v>111</v>
      </c>
      <c r="D10" s="239" t="s">
        <v>107</v>
      </c>
      <c r="E10" s="240">
        <v>1.25</v>
      </c>
      <c r="F10" s="240"/>
      <c r="G10" s="241">
        <f t="shared" si="0"/>
        <v>0</v>
      </c>
      <c r="H10" s="242">
        <v>9.8479999999999998E-2</v>
      </c>
      <c r="I10" s="243">
        <f t="shared" si="1"/>
        <v>0.1231</v>
      </c>
      <c r="J10" s="242">
        <v>0</v>
      </c>
      <c r="K10" s="243">
        <f t="shared" si="2"/>
        <v>0</v>
      </c>
      <c r="O10" s="235">
        <v>2</v>
      </c>
      <c r="AA10" s="208">
        <v>1</v>
      </c>
      <c r="AB10" s="208">
        <v>1</v>
      </c>
      <c r="AC10" s="208">
        <v>1</v>
      </c>
      <c r="AZ10" s="208">
        <v>1</v>
      </c>
      <c r="BA10" s="208">
        <f t="shared" si="3"/>
        <v>0</v>
      </c>
      <c r="BB10" s="208">
        <f t="shared" si="4"/>
        <v>0</v>
      </c>
      <c r="BC10" s="208">
        <f t="shared" si="5"/>
        <v>0</v>
      </c>
      <c r="BD10" s="208">
        <f t="shared" si="6"/>
        <v>0</v>
      </c>
      <c r="BE10" s="208">
        <f t="shared" si="7"/>
        <v>0</v>
      </c>
      <c r="CA10" s="235">
        <v>1</v>
      </c>
      <c r="CB10" s="235">
        <v>1</v>
      </c>
    </row>
    <row r="11" spans="1:80" ht="22.5">
      <c r="A11" s="236">
        <v>4</v>
      </c>
      <c r="B11" s="237" t="s">
        <v>112</v>
      </c>
      <c r="C11" s="238" t="s">
        <v>113</v>
      </c>
      <c r="D11" s="239" t="s">
        <v>107</v>
      </c>
      <c r="E11" s="240">
        <v>1.25</v>
      </c>
      <c r="F11" s="240"/>
      <c r="G11" s="241">
        <f t="shared" si="0"/>
        <v>0</v>
      </c>
      <c r="H11" s="242">
        <v>7.1999999999999995E-2</v>
      </c>
      <c r="I11" s="243">
        <f t="shared" si="1"/>
        <v>0.09</v>
      </c>
      <c r="J11" s="242">
        <v>0</v>
      </c>
      <c r="K11" s="243">
        <f t="shared" si="2"/>
        <v>0</v>
      </c>
      <c r="O11" s="235">
        <v>2</v>
      </c>
      <c r="AA11" s="208">
        <v>1</v>
      </c>
      <c r="AB11" s="208">
        <v>1</v>
      </c>
      <c r="AC11" s="208">
        <v>1</v>
      </c>
      <c r="AZ11" s="208">
        <v>1</v>
      </c>
      <c r="BA11" s="208">
        <f t="shared" si="3"/>
        <v>0</v>
      </c>
      <c r="BB11" s="208">
        <f t="shared" si="4"/>
        <v>0</v>
      </c>
      <c r="BC11" s="208">
        <f t="shared" si="5"/>
        <v>0</v>
      </c>
      <c r="BD11" s="208">
        <f t="shared" si="6"/>
        <v>0</v>
      </c>
      <c r="BE11" s="208">
        <f t="shared" si="7"/>
        <v>0</v>
      </c>
      <c r="CA11" s="235">
        <v>1</v>
      </c>
      <c r="CB11" s="235">
        <v>1</v>
      </c>
    </row>
    <row r="12" spans="1:80" ht="22.5">
      <c r="A12" s="236">
        <v>5</v>
      </c>
      <c r="B12" s="237" t="s">
        <v>114</v>
      </c>
      <c r="C12" s="238" t="s">
        <v>115</v>
      </c>
      <c r="D12" s="239" t="s">
        <v>107</v>
      </c>
      <c r="E12" s="240">
        <v>9.4749999999999996</v>
      </c>
      <c r="F12" s="240"/>
      <c r="G12" s="241">
        <f t="shared" si="0"/>
        <v>0</v>
      </c>
      <c r="H12" s="242">
        <v>0.24928</v>
      </c>
      <c r="I12" s="243">
        <f t="shared" si="1"/>
        <v>2.3619279999999998</v>
      </c>
      <c r="J12" s="242">
        <v>0</v>
      </c>
      <c r="K12" s="243">
        <f t="shared" si="2"/>
        <v>0</v>
      </c>
      <c r="O12" s="235">
        <v>2</v>
      </c>
      <c r="AA12" s="208">
        <v>1</v>
      </c>
      <c r="AB12" s="208">
        <v>1</v>
      </c>
      <c r="AC12" s="208">
        <v>1</v>
      </c>
      <c r="AZ12" s="208">
        <v>1</v>
      </c>
      <c r="BA12" s="208">
        <f t="shared" si="3"/>
        <v>0</v>
      </c>
      <c r="BB12" s="208">
        <f t="shared" si="4"/>
        <v>0</v>
      </c>
      <c r="BC12" s="208">
        <f t="shared" si="5"/>
        <v>0</v>
      </c>
      <c r="BD12" s="208">
        <f t="shared" si="6"/>
        <v>0</v>
      </c>
      <c r="BE12" s="208">
        <f t="shared" si="7"/>
        <v>0</v>
      </c>
      <c r="CA12" s="235">
        <v>1</v>
      </c>
      <c r="CB12" s="235">
        <v>1</v>
      </c>
    </row>
    <row r="13" spans="1:80">
      <c r="A13" s="236">
        <v>6</v>
      </c>
      <c r="B13" s="237" t="s">
        <v>116</v>
      </c>
      <c r="C13" s="238" t="s">
        <v>117</v>
      </c>
      <c r="D13" s="239" t="s">
        <v>107</v>
      </c>
      <c r="E13" s="240">
        <v>9.4749999999999996</v>
      </c>
      <c r="F13" s="240"/>
      <c r="G13" s="241">
        <f t="shared" si="0"/>
        <v>0</v>
      </c>
      <c r="H13" s="242">
        <v>3.6999999999999999E-4</v>
      </c>
      <c r="I13" s="243">
        <f t="shared" si="1"/>
        <v>3.5057499999999998E-3</v>
      </c>
      <c r="J13" s="242">
        <v>0</v>
      </c>
      <c r="K13" s="243">
        <f t="shared" si="2"/>
        <v>0</v>
      </c>
      <c r="O13" s="235">
        <v>2</v>
      </c>
      <c r="AA13" s="208">
        <v>1</v>
      </c>
      <c r="AB13" s="208">
        <v>1</v>
      </c>
      <c r="AC13" s="208">
        <v>1</v>
      </c>
      <c r="AZ13" s="208">
        <v>1</v>
      </c>
      <c r="BA13" s="208">
        <f t="shared" si="3"/>
        <v>0</v>
      </c>
      <c r="BB13" s="208">
        <f t="shared" si="4"/>
        <v>0</v>
      </c>
      <c r="BC13" s="208">
        <f t="shared" si="5"/>
        <v>0</v>
      </c>
      <c r="BD13" s="208">
        <f t="shared" si="6"/>
        <v>0</v>
      </c>
      <c r="BE13" s="208">
        <f t="shared" si="7"/>
        <v>0</v>
      </c>
      <c r="CA13" s="235">
        <v>1</v>
      </c>
      <c r="CB13" s="235">
        <v>1</v>
      </c>
    </row>
    <row r="14" spans="1:80">
      <c r="A14" s="236">
        <v>7</v>
      </c>
      <c r="B14" s="237" t="s">
        <v>118</v>
      </c>
      <c r="C14" s="238" t="s">
        <v>119</v>
      </c>
      <c r="D14" s="239" t="s">
        <v>120</v>
      </c>
      <c r="E14" s="240">
        <v>50</v>
      </c>
      <c r="F14" s="240"/>
      <c r="G14" s="241">
        <f t="shared" si="0"/>
        <v>0</v>
      </c>
      <c r="H14" s="242">
        <v>0</v>
      </c>
      <c r="I14" s="243">
        <f t="shared" si="1"/>
        <v>0</v>
      </c>
      <c r="J14" s="242"/>
      <c r="K14" s="243">
        <f t="shared" si="2"/>
        <v>0</v>
      </c>
      <c r="O14" s="235">
        <v>2</v>
      </c>
      <c r="AA14" s="208">
        <v>12</v>
      </c>
      <c r="AB14" s="208">
        <v>0</v>
      </c>
      <c r="AC14" s="208">
        <v>111</v>
      </c>
      <c r="AZ14" s="208">
        <v>1</v>
      </c>
      <c r="BA14" s="208">
        <f t="shared" si="3"/>
        <v>0</v>
      </c>
      <c r="BB14" s="208">
        <f t="shared" si="4"/>
        <v>0</v>
      </c>
      <c r="BC14" s="208">
        <f t="shared" si="5"/>
        <v>0</v>
      </c>
      <c r="BD14" s="208">
        <f t="shared" si="6"/>
        <v>0</v>
      </c>
      <c r="BE14" s="208">
        <f t="shared" si="7"/>
        <v>0</v>
      </c>
      <c r="CA14" s="235">
        <v>12</v>
      </c>
      <c r="CB14" s="235">
        <v>0</v>
      </c>
    </row>
    <row r="15" spans="1:80" ht="22.5">
      <c r="A15" s="236">
        <v>8</v>
      </c>
      <c r="B15" s="237" t="s">
        <v>121</v>
      </c>
      <c r="C15" s="238" t="s">
        <v>122</v>
      </c>
      <c r="D15" s="239" t="s">
        <v>95</v>
      </c>
      <c r="E15" s="240">
        <v>7</v>
      </c>
      <c r="F15" s="240"/>
      <c r="G15" s="241">
        <f t="shared" si="0"/>
        <v>0</v>
      </c>
      <c r="H15" s="242">
        <v>0</v>
      </c>
      <c r="I15" s="243">
        <f t="shared" si="1"/>
        <v>0</v>
      </c>
      <c r="J15" s="242"/>
      <c r="K15" s="243">
        <f t="shared" si="2"/>
        <v>0</v>
      </c>
      <c r="O15" s="235">
        <v>2</v>
      </c>
      <c r="AA15" s="208">
        <v>12</v>
      </c>
      <c r="AB15" s="208">
        <v>0</v>
      </c>
      <c r="AC15" s="208">
        <v>110</v>
      </c>
      <c r="AZ15" s="208">
        <v>1</v>
      </c>
      <c r="BA15" s="208">
        <f t="shared" si="3"/>
        <v>0</v>
      </c>
      <c r="BB15" s="208">
        <f t="shared" si="4"/>
        <v>0</v>
      </c>
      <c r="BC15" s="208">
        <f t="shared" si="5"/>
        <v>0</v>
      </c>
      <c r="BD15" s="208">
        <f t="shared" si="6"/>
        <v>0</v>
      </c>
      <c r="BE15" s="208">
        <f t="shared" si="7"/>
        <v>0</v>
      </c>
      <c r="CA15" s="235">
        <v>12</v>
      </c>
      <c r="CB15" s="235">
        <v>0</v>
      </c>
    </row>
    <row r="16" spans="1:80">
      <c r="A16" s="236">
        <v>9</v>
      </c>
      <c r="B16" s="237" t="s">
        <v>123</v>
      </c>
      <c r="C16" s="238" t="s">
        <v>124</v>
      </c>
      <c r="D16" s="239" t="s">
        <v>120</v>
      </c>
      <c r="E16" s="240">
        <v>5.15</v>
      </c>
      <c r="F16" s="240"/>
      <c r="G16" s="241">
        <f t="shared" si="0"/>
        <v>0</v>
      </c>
      <c r="H16" s="242">
        <v>0</v>
      </c>
      <c r="I16" s="243">
        <f t="shared" si="1"/>
        <v>0</v>
      </c>
      <c r="J16" s="242">
        <v>0</v>
      </c>
      <c r="K16" s="243">
        <f t="shared" si="2"/>
        <v>0</v>
      </c>
      <c r="O16" s="235">
        <v>2</v>
      </c>
      <c r="AA16" s="208">
        <v>1</v>
      </c>
      <c r="AB16" s="208">
        <v>7</v>
      </c>
      <c r="AC16" s="208">
        <v>7</v>
      </c>
      <c r="AZ16" s="208">
        <v>1</v>
      </c>
      <c r="BA16" s="208">
        <f t="shared" si="3"/>
        <v>0</v>
      </c>
      <c r="BB16" s="208">
        <f t="shared" si="4"/>
        <v>0</v>
      </c>
      <c r="BC16" s="208">
        <f t="shared" si="5"/>
        <v>0</v>
      </c>
      <c r="BD16" s="208">
        <f t="shared" si="6"/>
        <v>0</v>
      </c>
      <c r="BE16" s="208">
        <f t="shared" si="7"/>
        <v>0</v>
      </c>
      <c r="CA16" s="235">
        <v>1</v>
      </c>
      <c r="CB16" s="235">
        <v>7</v>
      </c>
    </row>
    <row r="17" spans="1:80">
      <c r="A17" s="236">
        <v>10</v>
      </c>
      <c r="B17" s="237" t="s">
        <v>125</v>
      </c>
      <c r="C17" s="238" t="s">
        <v>126</v>
      </c>
      <c r="D17" s="239" t="s">
        <v>95</v>
      </c>
      <c r="E17" s="240">
        <v>3</v>
      </c>
      <c r="F17" s="240"/>
      <c r="G17" s="241">
        <f t="shared" si="0"/>
        <v>0</v>
      </c>
      <c r="H17" s="242">
        <v>0</v>
      </c>
      <c r="I17" s="243">
        <f t="shared" si="1"/>
        <v>0</v>
      </c>
      <c r="J17" s="242"/>
      <c r="K17" s="243">
        <f t="shared" si="2"/>
        <v>0</v>
      </c>
      <c r="O17" s="235">
        <v>2</v>
      </c>
      <c r="AA17" s="208">
        <v>12</v>
      </c>
      <c r="AB17" s="208">
        <v>0</v>
      </c>
      <c r="AC17" s="208">
        <v>22</v>
      </c>
      <c r="AZ17" s="208">
        <v>1</v>
      </c>
      <c r="BA17" s="208">
        <f t="shared" si="3"/>
        <v>0</v>
      </c>
      <c r="BB17" s="208">
        <f t="shared" si="4"/>
        <v>0</v>
      </c>
      <c r="BC17" s="208">
        <f t="shared" si="5"/>
        <v>0</v>
      </c>
      <c r="BD17" s="208">
        <f t="shared" si="6"/>
        <v>0</v>
      </c>
      <c r="BE17" s="208">
        <f t="shared" si="7"/>
        <v>0</v>
      </c>
      <c r="CA17" s="235">
        <v>12</v>
      </c>
      <c r="CB17" s="235">
        <v>0</v>
      </c>
    </row>
    <row r="18" spans="1:80">
      <c r="A18" s="245"/>
      <c r="B18" s="246" t="s">
        <v>96</v>
      </c>
      <c r="C18" s="247" t="s">
        <v>104</v>
      </c>
      <c r="D18" s="248"/>
      <c r="E18" s="249"/>
      <c r="F18" s="250"/>
      <c r="G18" s="251">
        <f>SUM(G7:G17)</f>
        <v>0</v>
      </c>
      <c r="H18" s="252"/>
      <c r="I18" s="253">
        <f>SUM(I7:I17)</f>
        <v>2.5785337499999996</v>
      </c>
      <c r="J18" s="252"/>
      <c r="K18" s="253">
        <f>SUM(K7:K17)</f>
        <v>-0.17250000000000001</v>
      </c>
      <c r="O18" s="235">
        <v>4</v>
      </c>
      <c r="BA18" s="254">
        <f>SUM(BA7:BA17)</f>
        <v>0</v>
      </c>
      <c r="BB18" s="254">
        <f>SUM(BB7:BB17)</f>
        <v>0</v>
      </c>
      <c r="BC18" s="254">
        <f>SUM(BC7:BC17)</f>
        <v>0</v>
      </c>
      <c r="BD18" s="254">
        <f>SUM(BD7:BD17)</f>
        <v>0</v>
      </c>
      <c r="BE18" s="254">
        <f>SUM(BE7:BE17)</f>
        <v>0</v>
      </c>
    </row>
    <row r="19" spans="1:80">
      <c r="A19" s="225" t="s">
        <v>92</v>
      </c>
      <c r="B19" s="226" t="s">
        <v>127</v>
      </c>
      <c r="C19" s="227" t="s">
        <v>128</v>
      </c>
      <c r="D19" s="228"/>
      <c r="E19" s="229"/>
      <c r="F19" s="229"/>
      <c r="G19" s="230"/>
      <c r="H19" s="231"/>
      <c r="I19" s="232"/>
      <c r="J19" s="233"/>
      <c r="K19" s="234"/>
      <c r="O19" s="235">
        <v>1</v>
      </c>
    </row>
    <row r="20" spans="1:80" ht="22.5">
      <c r="A20" s="236">
        <v>11</v>
      </c>
      <c r="B20" s="237" t="s">
        <v>130</v>
      </c>
      <c r="C20" s="238" t="s">
        <v>131</v>
      </c>
      <c r="D20" s="239" t="s">
        <v>107</v>
      </c>
      <c r="E20" s="240">
        <v>3.8450000000000002</v>
      </c>
      <c r="F20" s="240"/>
      <c r="G20" s="241">
        <f t="shared" ref="G20:G28" si="8">E20*F20</f>
        <v>0</v>
      </c>
      <c r="H20" s="242">
        <v>3.6099999999999999E-3</v>
      </c>
      <c r="I20" s="243">
        <f t="shared" ref="I20:I28" si="9">E20*H20</f>
        <v>1.3880450000000001E-2</v>
      </c>
      <c r="J20" s="242">
        <v>0</v>
      </c>
      <c r="K20" s="243">
        <f t="shared" ref="K20:K28" si="10">E20*J20</f>
        <v>0</v>
      </c>
      <c r="O20" s="235">
        <v>2</v>
      </c>
      <c r="AA20" s="208">
        <v>1</v>
      </c>
      <c r="AB20" s="208">
        <v>1</v>
      </c>
      <c r="AC20" s="208">
        <v>1</v>
      </c>
      <c r="AZ20" s="208">
        <v>1</v>
      </c>
      <c r="BA20" s="208">
        <f t="shared" ref="BA20:BA28" si="11">IF(AZ20=1,G20,0)</f>
        <v>0</v>
      </c>
      <c r="BB20" s="208">
        <f t="shared" ref="BB20:BB28" si="12">IF(AZ20=2,G20,0)</f>
        <v>0</v>
      </c>
      <c r="BC20" s="208">
        <f t="shared" ref="BC20:BC28" si="13">IF(AZ20=3,G20,0)</f>
        <v>0</v>
      </c>
      <c r="BD20" s="208">
        <f t="shared" ref="BD20:BD28" si="14">IF(AZ20=4,G20,0)</f>
        <v>0</v>
      </c>
      <c r="BE20" s="208">
        <f t="shared" ref="BE20:BE28" si="15">IF(AZ20=5,G20,0)</f>
        <v>0</v>
      </c>
      <c r="CA20" s="235">
        <v>1</v>
      </c>
      <c r="CB20" s="235">
        <v>1</v>
      </c>
    </row>
    <row r="21" spans="1:80">
      <c r="A21" s="236">
        <v>12</v>
      </c>
      <c r="B21" s="237" t="s">
        <v>132</v>
      </c>
      <c r="C21" s="238" t="s">
        <v>133</v>
      </c>
      <c r="D21" s="239" t="s">
        <v>107</v>
      </c>
      <c r="E21" s="240">
        <v>3.8450000000000002</v>
      </c>
      <c r="F21" s="240"/>
      <c r="G21" s="241">
        <f t="shared" si="8"/>
        <v>0</v>
      </c>
      <c r="H21" s="242">
        <v>6.1799999999999997E-3</v>
      </c>
      <c r="I21" s="243">
        <f t="shared" si="9"/>
        <v>2.3762100000000001E-2</v>
      </c>
      <c r="J21" s="242">
        <v>0</v>
      </c>
      <c r="K21" s="243">
        <f t="shared" si="10"/>
        <v>0</v>
      </c>
      <c r="O21" s="235">
        <v>2</v>
      </c>
      <c r="AA21" s="208">
        <v>1</v>
      </c>
      <c r="AB21" s="208">
        <v>1</v>
      </c>
      <c r="AC21" s="208">
        <v>1</v>
      </c>
      <c r="AZ21" s="208">
        <v>1</v>
      </c>
      <c r="BA21" s="208">
        <f t="shared" si="11"/>
        <v>0</v>
      </c>
      <c r="BB21" s="208">
        <f t="shared" si="12"/>
        <v>0</v>
      </c>
      <c r="BC21" s="208">
        <f t="shared" si="13"/>
        <v>0</v>
      </c>
      <c r="BD21" s="208">
        <f t="shared" si="14"/>
        <v>0</v>
      </c>
      <c r="BE21" s="208">
        <f t="shared" si="15"/>
        <v>0</v>
      </c>
      <c r="CA21" s="235">
        <v>1</v>
      </c>
      <c r="CB21" s="235">
        <v>1</v>
      </c>
    </row>
    <row r="22" spans="1:80">
      <c r="A22" s="236">
        <v>13</v>
      </c>
      <c r="B22" s="237" t="s">
        <v>134</v>
      </c>
      <c r="C22" s="238" t="s">
        <v>135</v>
      </c>
      <c r="D22" s="239" t="s">
        <v>107</v>
      </c>
      <c r="E22" s="240">
        <v>3.8450000000000002</v>
      </c>
      <c r="F22" s="240"/>
      <c r="G22" s="241">
        <f t="shared" si="8"/>
        <v>0</v>
      </c>
      <c r="H22" s="242">
        <v>2.0000000000000002E-5</v>
      </c>
      <c r="I22" s="243">
        <f t="shared" si="9"/>
        <v>7.6900000000000013E-5</v>
      </c>
      <c r="J22" s="242">
        <v>0</v>
      </c>
      <c r="K22" s="243">
        <f t="shared" si="10"/>
        <v>0</v>
      </c>
      <c r="O22" s="235">
        <v>2</v>
      </c>
      <c r="AA22" s="208">
        <v>1</v>
      </c>
      <c r="AB22" s="208">
        <v>1</v>
      </c>
      <c r="AC22" s="208">
        <v>1</v>
      </c>
      <c r="AZ22" s="208">
        <v>1</v>
      </c>
      <c r="BA22" s="208">
        <f t="shared" si="11"/>
        <v>0</v>
      </c>
      <c r="BB22" s="208">
        <f t="shared" si="12"/>
        <v>0</v>
      </c>
      <c r="BC22" s="208">
        <f t="shared" si="13"/>
        <v>0</v>
      </c>
      <c r="BD22" s="208">
        <f t="shared" si="14"/>
        <v>0</v>
      </c>
      <c r="BE22" s="208">
        <f t="shared" si="15"/>
        <v>0</v>
      </c>
      <c r="CA22" s="235">
        <v>1</v>
      </c>
      <c r="CB22" s="235">
        <v>1</v>
      </c>
    </row>
    <row r="23" spans="1:80">
      <c r="A23" s="236">
        <v>14</v>
      </c>
      <c r="B23" s="237" t="s">
        <v>136</v>
      </c>
      <c r="C23" s="238" t="s">
        <v>137</v>
      </c>
      <c r="D23" s="239" t="s">
        <v>107</v>
      </c>
      <c r="E23" s="240">
        <v>3.8450000000000002</v>
      </c>
      <c r="F23" s="240"/>
      <c r="G23" s="241">
        <f t="shared" si="8"/>
        <v>0</v>
      </c>
      <c r="H23" s="242">
        <v>0</v>
      </c>
      <c r="I23" s="243">
        <f t="shared" si="9"/>
        <v>0</v>
      </c>
      <c r="J23" s="242">
        <v>0</v>
      </c>
      <c r="K23" s="243">
        <f t="shared" si="10"/>
        <v>0</v>
      </c>
      <c r="O23" s="235">
        <v>2</v>
      </c>
      <c r="AA23" s="208">
        <v>1</v>
      </c>
      <c r="AB23" s="208">
        <v>1</v>
      </c>
      <c r="AC23" s="208">
        <v>1</v>
      </c>
      <c r="AZ23" s="208">
        <v>1</v>
      </c>
      <c r="BA23" s="208">
        <f t="shared" si="11"/>
        <v>0</v>
      </c>
      <c r="BB23" s="208">
        <f t="shared" si="12"/>
        <v>0</v>
      </c>
      <c r="BC23" s="208">
        <f t="shared" si="13"/>
        <v>0</v>
      </c>
      <c r="BD23" s="208">
        <f t="shared" si="14"/>
        <v>0</v>
      </c>
      <c r="BE23" s="208">
        <f t="shared" si="15"/>
        <v>0</v>
      </c>
      <c r="CA23" s="235">
        <v>1</v>
      </c>
      <c r="CB23" s="235">
        <v>1</v>
      </c>
    </row>
    <row r="24" spans="1:80">
      <c r="A24" s="236">
        <v>15</v>
      </c>
      <c r="B24" s="237" t="s">
        <v>138</v>
      </c>
      <c r="C24" s="238" t="s">
        <v>139</v>
      </c>
      <c r="D24" s="239" t="s">
        <v>140</v>
      </c>
      <c r="E24" s="240">
        <v>0.40189999999999998</v>
      </c>
      <c r="F24" s="240"/>
      <c r="G24" s="241">
        <f t="shared" si="8"/>
        <v>0</v>
      </c>
      <c r="H24" s="242">
        <v>2.5249999999999999</v>
      </c>
      <c r="I24" s="243">
        <f t="shared" si="9"/>
        <v>1.0147975</v>
      </c>
      <c r="J24" s="242">
        <v>0</v>
      </c>
      <c r="K24" s="243">
        <f t="shared" si="10"/>
        <v>0</v>
      </c>
      <c r="O24" s="235">
        <v>2</v>
      </c>
      <c r="AA24" s="208">
        <v>1</v>
      </c>
      <c r="AB24" s="208">
        <v>1</v>
      </c>
      <c r="AC24" s="208">
        <v>1</v>
      </c>
      <c r="AZ24" s="208">
        <v>1</v>
      </c>
      <c r="BA24" s="208">
        <f t="shared" si="11"/>
        <v>0</v>
      </c>
      <c r="BB24" s="208">
        <f t="shared" si="12"/>
        <v>0</v>
      </c>
      <c r="BC24" s="208">
        <f t="shared" si="13"/>
        <v>0</v>
      </c>
      <c r="BD24" s="208">
        <f t="shared" si="14"/>
        <v>0</v>
      </c>
      <c r="BE24" s="208">
        <f t="shared" si="15"/>
        <v>0</v>
      </c>
      <c r="CA24" s="235">
        <v>1</v>
      </c>
      <c r="CB24" s="235">
        <v>1</v>
      </c>
    </row>
    <row r="25" spans="1:80">
      <c r="A25" s="236">
        <v>16</v>
      </c>
      <c r="B25" s="237" t="s">
        <v>141</v>
      </c>
      <c r="C25" s="238" t="s">
        <v>142</v>
      </c>
      <c r="D25" s="239" t="s">
        <v>140</v>
      </c>
      <c r="E25" s="240">
        <v>0.40189999999999998</v>
      </c>
      <c r="F25" s="240"/>
      <c r="G25" s="241">
        <f t="shared" si="8"/>
        <v>0</v>
      </c>
      <c r="H25" s="242">
        <v>0</v>
      </c>
      <c r="I25" s="243">
        <f t="shared" si="9"/>
        <v>0</v>
      </c>
      <c r="J25" s="242">
        <v>0</v>
      </c>
      <c r="K25" s="243">
        <f t="shared" si="10"/>
        <v>0</v>
      </c>
      <c r="O25" s="235">
        <v>2</v>
      </c>
      <c r="AA25" s="208">
        <v>1</v>
      </c>
      <c r="AB25" s="208">
        <v>1</v>
      </c>
      <c r="AC25" s="208">
        <v>1</v>
      </c>
      <c r="AZ25" s="208">
        <v>1</v>
      </c>
      <c r="BA25" s="208">
        <f t="shared" si="11"/>
        <v>0</v>
      </c>
      <c r="BB25" s="208">
        <f t="shared" si="12"/>
        <v>0</v>
      </c>
      <c r="BC25" s="208">
        <f t="shared" si="13"/>
        <v>0</v>
      </c>
      <c r="BD25" s="208">
        <f t="shared" si="14"/>
        <v>0</v>
      </c>
      <c r="BE25" s="208">
        <f t="shared" si="15"/>
        <v>0</v>
      </c>
      <c r="CA25" s="235">
        <v>1</v>
      </c>
      <c r="CB25" s="235">
        <v>1</v>
      </c>
    </row>
    <row r="26" spans="1:80">
      <c r="A26" s="236">
        <v>17</v>
      </c>
      <c r="B26" s="237" t="s">
        <v>143</v>
      </c>
      <c r="C26" s="238" t="s">
        <v>144</v>
      </c>
      <c r="D26" s="239" t="s">
        <v>107</v>
      </c>
      <c r="E26" s="240">
        <v>1.0149999999999999</v>
      </c>
      <c r="F26" s="240"/>
      <c r="G26" s="241">
        <f t="shared" si="8"/>
        <v>0</v>
      </c>
      <c r="H26" s="242">
        <v>1.41E-2</v>
      </c>
      <c r="I26" s="243">
        <f t="shared" si="9"/>
        <v>1.4311499999999998E-2</v>
      </c>
      <c r="J26" s="242">
        <v>0</v>
      </c>
      <c r="K26" s="243">
        <f t="shared" si="10"/>
        <v>0</v>
      </c>
      <c r="O26" s="235">
        <v>2</v>
      </c>
      <c r="AA26" s="208">
        <v>1</v>
      </c>
      <c r="AB26" s="208">
        <v>1</v>
      </c>
      <c r="AC26" s="208">
        <v>1</v>
      </c>
      <c r="AZ26" s="208">
        <v>1</v>
      </c>
      <c r="BA26" s="208">
        <f t="shared" si="11"/>
        <v>0</v>
      </c>
      <c r="BB26" s="208">
        <f t="shared" si="12"/>
        <v>0</v>
      </c>
      <c r="BC26" s="208">
        <f t="shared" si="13"/>
        <v>0</v>
      </c>
      <c r="BD26" s="208">
        <f t="shared" si="14"/>
        <v>0</v>
      </c>
      <c r="BE26" s="208">
        <f t="shared" si="15"/>
        <v>0</v>
      </c>
      <c r="CA26" s="235">
        <v>1</v>
      </c>
      <c r="CB26" s="235">
        <v>1</v>
      </c>
    </row>
    <row r="27" spans="1:80">
      <c r="A27" s="236">
        <v>18</v>
      </c>
      <c r="B27" s="237" t="s">
        <v>145</v>
      </c>
      <c r="C27" s="238" t="s">
        <v>146</v>
      </c>
      <c r="D27" s="239" t="s">
        <v>107</v>
      </c>
      <c r="E27" s="240">
        <v>1.0149999999999999</v>
      </c>
      <c r="F27" s="240"/>
      <c r="G27" s="241">
        <f t="shared" si="8"/>
        <v>0</v>
      </c>
      <c r="H27" s="242">
        <v>0</v>
      </c>
      <c r="I27" s="243">
        <f t="shared" si="9"/>
        <v>0</v>
      </c>
      <c r="J27" s="242">
        <v>0</v>
      </c>
      <c r="K27" s="243">
        <f t="shared" si="10"/>
        <v>0</v>
      </c>
      <c r="O27" s="235">
        <v>2</v>
      </c>
      <c r="AA27" s="208">
        <v>1</v>
      </c>
      <c r="AB27" s="208">
        <v>1</v>
      </c>
      <c r="AC27" s="208">
        <v>1</v>
      </c>
      <c r="AZ27" s="208">
        <v>1</v>
      </c>
      <c r="BA27" s="208">
        <f t="shared" si="11"/>
        <v>0</v>
      </c>
      <c r="BB27" s="208">
        <f t="shared" si="12"/>
        <v>0</v>
      </c>
      <c r="BC27" s="208">
        <f t="shared" si="13"/>
        <v>0</v>
      </c>
      <c r="BD27" s="208">
        <f t="shared" si="14"/>
        <v>0</v>
      </c>
      <c r="BE27" s="208">
        <f t="shared" si="15"/>
        <v>0</v>
      </c>
      <c r="CA27" s="235">
        <v>1</v>
      </c>
      <c r="CB27" s="235">
        <v>1</v>
      </c>
    </row>
    <row r="28" spans="1:80">
      <c r="A28" s="236">
        <v>19</v>
      </c>
      <c r="B28" s="237" t="s">
        <v>147</v>
      </c>
      <c r="C28" s="238" t="s">
        <v>148</v>
      </c>
      <c r="D28" s="239" t="s">
        <v>149</v>
      </c>
      <c r="E28" s="240">
        <v>3.9100000000000003E-2</v>
      </c>
      <c r="F28" s="240"/>
      <c r="G28" s="241">
        <f t="shared" si="8"/>
        <v>0</v>
      </c>
      <c r="H28" s="242">
        <v>1.0662499999999999</v>
      </c>
      <c r="I28" s="243">
        <f t="shared" si="9"/>
        <v>4.1690375000000002E-2</v>
      </c>
      <c r="J28" s="242">
        <v>0</v>
      </c>
      <c r="K28" s="243">
        <f t="shared" si="10"/>
        <v>0</v>
      </c>
      <c r="O28" s="235">
        <v>2</v>
      </c>
      <c r="AA28" s="208">
        <v>1</v>
      </c>
      <c r="AB28" s="208">
        <v>1</v>
      </c>
      <c r="AC28" s="208">
        <v>1</v>
      </c>
      <c r="AZ28" s="208">
        <v>1</v>
      </c>
      <c r="BA28" s="208">
        <f t="shared" si="11"/>
        <v>0</v>
      </c>
      <c r="BB28" s="208">
        <f t="shared" si="12"/>
        <v>0</v>
      </c>
      <c r="BC28" s="208">
        <f t="shared" si="13"/>
        <v>0</v>
      </c>
      <c r="BD28" s="208">
        <f t="shared" si="14"/>
        <v>0</v>
      </c>
      <c r="BE28" s="208">
        <f t="shared" si="15"/>
        <v>0</v>
      </c>
      <c r="CA28" s="235">
        <v>1</v>
      </c>
      <c r="CB28" s="235">
        <v>1</v>
      </c>
    </row>
    <row r="29" spans="1:80">
      <c r="A29" s="245"/>
      <c r="B29" s="246" t="s">
        <v>96</v>
      </c>
      <c r="C29" s="247" t="s">
        <v>129</v>
      </c>
      <c r="D29" s="248"/>
      <c r="E29" s="249"/>
      <c r="F29" s="250"/>
      <c r="G29" s="251">
        <f>SUM(G19:G28)</f>
        <v>0</v>
      </c>
      <c r="H29" s="252"/>
      <c r="I29" s="253">
        <f>SUM(I19:I28)</f>
        <v>1.108518825</v>
      </c>
      <c r="J29" s="252"/>
      <c r="K29" s="253">
        <f>SUM(K19:K28)</f>
        <v>0</v>
      </c>
      <c r="O29" s="235">
        <v>4</v>
      </c>
      <c r="BA29" s="254">
        <f>SUM(BA19:BA28)</f>
        <v>0</v>
      </c>
      <c r="BB29" s="254">
        <f>SUM(BB19:BB28)</f>
        <v>0</v>
      </c>
      <c r="BC29" s="254">
        <f>SUM(BC19:BC28)</f>
        <v>0</v>
      </c>
      <c r="BD29" s="254">
        <f>SUM(BD19:BD28)</f>
        <v>0</v>
      </c>
      <c r="BE29" s="254">
        <f>SUM(BE19:BE28)</f>
        <v>0</v>
      </c>
    </row>
    <row r="30" spans="1:80">
      <c r="A30" s="225" t="s">
        <v>92</v>
      </c>
      <c r="B30" s="226" t="s">
        <v>150</v>
      </c>
      <c r="C30" s="227" t="s">
        <v>151</v>
      </c>
      <c r="D30" s="228"/>
      <c r="E30" s="229"/>
      <c r="F30" s="229"/>
      <c r="G30" s="230"/>
      <c r="H30" s="231"/>
      <c r="I30" s="232"/>
      <c r="J30" s="233"/>
      <c r="K30" s="234"/>
      <c r="O30" s="235">
        <v>1</v>
      </c>
    </row>
    <row r="31" spans="1:80">
      <c r="A31" s="236">
        <v>20</v>
      </c>
      <c r="B31" s="237" t="s">
        <v>153</v>
      </c>
      <c r="C31" s="238" t="s">
        <v>154</v>
      </c>
      <c r="D31" s="239" t="s">
        <v>155</v>
      </c>
      <c r="E31" s="240">
        <v>105</v>
      </c>
      <c r="F31" s="240"/>
      <c r="G31" s="241">
        <f t="shared" ref="G31:G37" si="16">E31*F31</f>
        <v>0</v>
      </c>
      <c r="H31" s="242">
        <v>0</v>
      </c>
      <c r="I31" s="243">
        <f t="shared" ref="I31:I37" si="17">E31*H31</f>
        <v>0</v>
      </c>
      <c r="J31" s="242">
        <v>0</v>
      </c>
      <c r="K31" s="243">
        <f t="shared" ref="K31:K37" si="18">E31*J31</f>
        <v>0</v>
      </c>
      <c r="O31" s="235">
        <v>2</v>
      </c>
      <c r="AA31" s="208">
        <v>1</v>
      </c>
      <c r="AB31" s="208">
        <v>1</v>
      </c>
      <c r="AC31" s="208">
        <v>1</v>
      </c>
      <c r="AZ31" s="208">
        <v>1</v>
      </c>
      <c r="BA31" s="208">
        <f t="shared" ref="BA31:BA37" si="19">IF(AZ31=1,G31,0)</f>
        <v>0</v>
      </c>
      <c r="BB31" s="208">
        <f t="shared" ref="BB31:BB37" si="20">IF(AZ31=2,G31,0)</f>
        <v>0</v>
      </c>
      <c r="BC31" s="208">
        <f t="shared" ref="BC31:BC37" si="21">IF(AZ31=3,G31,0)</f>
        <v>0</v>
      </c>
      <c r="BD31" s="208">
        <f t="shared" ref="BD31:BD37" si="22">IF(AZ31=4,G31,0)</f>
        <v>0</v>
      </c>
      <c r="BE31" s="208">
        <f t="shared" ref="BE31:BE37" si="23">IF(AZ31=5,G31,0)</f>
        <v>0</v>
      </c>
      <c r="CA31" s="235">
        <v>1</v>
      </c>
      <c r="CB31" s="235">
        <v>1</v>
      </c>
    </row>
    <row r="32" spans="1:80">
      <c r="A32" s="236">
        <v>21</v>
      </c>
      <c r="B32" s="237" t="s">
        <v>156</v>
      </c>
      <c r="C32" s="238" t="s">
        <v>157</v>
      </c>
      <c r="D32" s="239" t="s">
        <v>120</v>
      </c>
      <c r="E32" s="240">
        <v>5.75</v>
      </c>
      <c r="F32" s="240"/>
      <c r="G32" s="241">
        <f t="shared" si="16"/>
        <v>0</v>
      </c>
      <c r="H32" s="242">
        <v>0</v>
      </c>
      <c r="I32" s="243">
        <f t="shared" si="17"/>
        <v>0</v>
      </c>
      <c r="J32" s="242">
        <v>-3.6999999999999998E-2</v>
      </c>
      <c r="K32" s="243">
        <f t="shared" si="18"/>
        <v>-0.21274999999999999</v>
      </c>
      <c r="O32" s="235">
        <v>2</v>
      </c>
      <c r="AA32" s="208">
        <v>1</v>
      </c>
      <c r="AB32" s="208">
        <v>1</v>
      </c>
      <c r="AC32" s="208">
        <v>1</v>
      </c>
      <c r="AZ32" s="208">
        <v>1</v>
      </c>
      <c r="BA32" s="208">
        <f t="shared" si="19"/>
        <v>0</v>
      </c>
      <c r="BB32" s="208">
        <f t="shared" si="20"/>
        <v>0</v>
      </c>
      <c r="BC32" s="208">
        <f t="shared" si="21"/>
        <v>0</v>
      </c>
      <c r="BD32" s="208">
        <f t="shared" si="22"/>
        <v>0</v>
      </c>
      <c r="BE32" s="208">
        <f t="shared" si="23"/>
        <v>0</v>
      </c>
      <c r="CA32" s="235">
        <v>1</v>
      </c>
      <c r="CB32" s="235">
        <v>1</v>
      </c>
    </row>
    <row r="33" spans="1:80">
      <c r="A33" s="236">
        <v>22</v>
      </c>
      <c r="B33" s="237" t="s">
        <v>158</v>
      </c>
      <c r="C33" s="238" t="s">
        <v>159</v>
      </c>
      <c r="D33" s="239" t="s">
        <v>155</v>
      </c>
      <c r="E33" s="240">
        <v>6</v>
      </c>
      <c r="F33" s="240"/>
      <c r="G33" s="241">
        <f t="shared" si="16"/>
        <v>0</v>
      </c>
      <c r="H33" s="242">
        <v>0</v>
      </c>
      <c r="I33" s="243">
        <f t="shared" si="17"/>
        <v>0</v>
      </c>
      <c r="J33" s="242">
        <v>-8.9999999999999993E-3</v>
      </c>
      <c r="K33" s="243">
        <f t="shared" si="18"/>
        <v>-5.3999999999999992E-2</v>
      </c>
      <c r="O33" s="235">
        <v>2</v>
      </c>
      <c r="AA33" s="208">
        <v>1</v>
      </c>
      <c r="AB33" s="208">
        <v>1</v>
      </c>
      <c r="AC33" s="208">
        <v>1</v>
      </c>
      <c r="AZ33" s="208">
        <v>1</v>
      </c>
      <c r="BA33" s="208">
        <f t="shared" si="19"/>
        <v>0</v>
      </c>
      <c r="BB33" s="208">
        <f t="shared" si="20"/>
        <v>0</v>
      </c>
      <c r="BC33" s="208">
        <f t="shared" si="21"/>
        <v>0</v>
      </c>
      <c r="BD33" s="208">
        <f t="shared" si="22"/>
        <v>0</v>
      </c>
      <c r="BE33" s="208">
        <f t="shared" si="23"/>
        <v>0</v>
      </c>
      <c r="CA33" s="235">
        <v>1</v>
      </c>
      <c r="CB33" s="235">
        <v>1</v>
      </c>
    </row>
    <row r="34" spans="1:80">
      <c r="A34" s="236">
        <v>23</v>
      </c>
      <c r="B34" s="237" t="s">
        <v>160</v>
      </c>
      <c r="C34" s="238" t="s">
        <v>161</v>
      </c>
      <c r="D34" s="239" t="s">
        <v>107</v>
      </c>
      <c r="E34" s="240">
        <v>9.4749999999999996</v>
      </c>
      <c r="F34" s="240"/>
      <c r="G34" s="241">
        <f t="shared" si="16"/>
        <v>0</v>
      </c>
      <c r="H34" s="242">
        <v>0</v>
      </c>
      <c r="I34" s="243">
        <f t="shared" si="17"/>
        <v>0</v>
      </c>
      <c r="J34" s="242">
        <v>-0.11</v>
      </c>
      <c r="K34" s="243">
        <f t="shared" si="18"/>
        <v>-1.0422499999999999</v>
      </c>
      <c r="O34" s="235">
        <v>2</v>
      </c>
      <c r="AA34" s="208">
        <v>1</v>
      </c>
      <c r="AB34" s="208">
        <v>1</v>
      </c>
      <c r="AC34" s="208">
        <v>1</v>
      </c>
      <c r="AZ34" s="208">
        <v>1</v>
      </c>
      <c r="BA34" s="208">
        <f t="shared" si="19"/>
        <v>0</v>
      </c>
      <c r="BB34" s="208">
        <f t="shared" si="20"/>
        <v>0</v>
      </c>
      <c r="BC34" s="208">
        <f t="shared" si="21"/>
        <v>0</v>
      </c>
      <c r="BD34" s="208">
        <f t="shared" si="22"/>
        <v>0</v>
      </c>
      <c r="BE34" s="208">
        <f t="shared" si="23"/>
        <v>0</v>
      </c>
      <c r="CA34" s="235">
        <v>1</v>
      </c>
      <c r="CB34" s="235">
        <v>1</v>
      </c>
    </row>
    <row r="35" spans="1:80">
      <c r="A35" s="236">
        <v>24</v>
      </c>
      <c r="B35" s="237" t="s">
        <v>162</v>
      </c>
      <c r="C35" s="238" t="s">
        <v>163</v>
      </c>
      <c r="D35" s="239" t="s">
        <v>107</v>
      </c>
      <c r="E35" s="240">
        <v>8</v>
      </c>
      <c r="F35" s="240"/>
      <c r="G35" s="241">
        <f t="shared" si="16"/>
        <v>0</v>
      </c>
      <c r="H35" s="242">
        <v>0</v>
      </c>
      <c r="I35" s="243">
        <f t="shared" si="17"/>
        <v>0</v>
      </c>
      <c r="J35" s="242">
        <v>-1.26E-2</v>
      </c>
      <c r="K35" s="243">
        <f t="shared" si="18"/>
        <v>-0.1008</v>
      </c>
      <c r="O35" s="235">
        <v>2</v>
      </c>
      <c r="AA35" s="208">
        <v>1</v>
      </c>
      <c r="AB35" s="208">
        <v>1</v>
      </c>
      <c r="AC35" s="208">
        <v>1</v>
      </c>
      <c r="AZ35" s="208">
        <v>1</v>
      </c>
      <c r="BA35" s="208">
        <f t="shared" si="19"/>
        <v>0</v>
      </c>
      <c r="BB35" s="208">
        <f t="shared" si="20"/>
        <v>0</v>
      </c>
      <c r="BC35" s="208">
        <f t="shared" si="21"/>
        <v>0</v>
      </c>
      <c r="BD35" s="208">
        <f t="shared" si="22"/>
        <v>0</v>
      </c>
      <c r="BE35" s="208">
        <f t="shared" si="23"/>
        <v>0</v>
      </c>
      <c r="CA35" s="235">
        <v>1</v>
      </c>
      <c r="CB35" s="235">
        <v>1</v>
      </c>
    </row>
    <row r="36" spans="1:80">
      <c r="A36" s="236">
        <v>25</v>
      </c>
      <c r="B36" s="237" t="s">
        <v>164</v>
      </c>
      <c r="C36" s="238" t="s">
        <v>165</v>
      </c>
      <c r="D36" s="239" t="s">
        <v>107</v>
      </c>
      <c r="E36" s="240">
        <v>8</v>
      </c>
      <c r="F36" s="240"/>
      <c r="G36" s="241">
        <f t="shared" si="16"/>
        <v>0</v>
      </c>
      <c r="H36" s="242">
        <v>0</v>
      </c>
      <c r="I36" s="243">
        <f t="shared" si="17"/>
        <v>0</v>
      </c>
      <c r="J36" s="242"/>
      <c r="K36" s="243">
        <f t="shared" si="18"/>
        <v>0</v>
      </c>
      <c r="O36" s="235">
        <v>2</v>
      </c>
      <c r="AA36" s="208">
        <v>12</v>
      </c>
      <c r="AB36" s="208">
        <v>0</v>
      </c>
      <c r="AC36" s="208">
        <v>100</v>
      </c>
      <c r="AZ36" s="208">
        <v>1</v>
      </c>
      <c r="BA36" s="208">
        <f t="shared" si="19"/>
        <v>0</v>
      </c>
      <c r="BB36" s="208">
        <f t="shared" si="20"/>
        <v>0</v>
      </c>
      <c r="BC36" s="208">
        <f t="shared" si="21"/>
        <v>0</v>
      </c>
      <c r="BD36" s="208">
        <f t="shared" si="22"/>
        <v>0</v>
      </c>
      <c r="BE36" s="208">
        <f t="shared" si="23"/>
        <v>0</v>
      </c>
      <c r="CA36" s="235">
        <v>12</v>
      </c>
      <c r="CB36" s="235">
        <v>0</v>
      </c>
    </row>
    <row r="37" spans="1:80">
      <c r="A37" s="236">
        <v>26</v>
      </c>
      <c r="B37" s="237" t="s">
        <v>166</v>
      </c>
      <c r="C37" s="238" t="s">
        <v>167</v>
      </c>
      <c r="D37" s="239" t="s">
        <v>107</v>
      </c>
      <c r="E37" s="240">
        <v>8</v>
      </c>
      <c r="F37" s="240"/>
      <c r="G37" s="241">
        <f t="shared" si="16"/>
        <v>0</v>
      </c>
      <c r="H37" s="242">
        <v>0</v>
      </c>
      <c r="I37" s="243">
        <f t="shared" si="17"/>
        <v>0</v>
      </c>
      <c r="J37" s="242">
        <v>0</v>
      </c>
      <c r="K37" s="243">
        <f t="shared" si="18"/>
        <v>0</v>
      </c>
      <c r="O37" s="235">
        <v>2</v>
      </c>
      <c r="AA37" s="208">
        <v>1</v>
      </c>
      <c r="AB37" s="208">
        <v>1</v>
      </c>
      <c r="AC37" s="208">
        <v>1</v>
      </c>
      <c r="AZ37" s="208">
        <v>1</v>
      </c>
      <c r="BA37" s="208">
        <f t="shared" si="19"/>
        <v>0</v>
      </c>
      <c r="BB37" s="208">
        <f t="shared" si="20"/>
        <v>0</v>
      </c>
      <c r="BC37" s="208">
        <f t="shared" si="21"/>
        <v>0</v>
      </c>
      <c r="BD37" s="208">
        <f t="shared" si="22"/>
        <v>0</v>
      </c>
      <c r="BE37" s="208">
        <f t="shared" si="23"/>
        <v>0</v>
      </c>
      <c r="CA37" s="235">
        <v>1</v>
      </c>
      <c r="CB37" s="235">
        <v>1</v>
      </c>
    </row>
    <row r="38" spans="1:80">
      <c r="A38" s="245"/>
      <c r="B38" s="246" t="s">
        <v>96</v>
      </c>
      <c r="C38" s="247" t="s">
        <v>152</v>
      </c>
      <c r="D38" s="248"/>
      <c r="E38" s="249"/>
      <c r="F38" s="250"/>
      <c r="G38" s="251">
        <f>SUM(G30:G37)</f>
        <v>0</v>
      </c>
      <c r="H38" s="252"/>
      <c r="I38" s="253">
        <f>SUM(I30:I37)</f>
        <v>0</v>
      </c>
      <c r="J38" s="252"/>
      <c r="K38" s="253">
        <f>SUM(K30:K37)</f>
        <v>-1.4097999999999999</v>
      </c>
      <c r="O38" s="235">
        <v>4</v>
      </c>
      <c r="BA38" s="254">
        <f>SUM(BA30:BA37)</f>
        <v>0</v>
      </c>
      <c r="BB38" s="254">
        <f>SUM(BB30:BB37)</f>
        <v>0</v>
      </c>
      <c r="BC38" s="254">
        <f>SUM(BC30:BC37)</f>
        <v>0</v>
      </c>
      <c r="BD38" s="254">
        <f>SUM(BD30:BD37)</f>
        <v>0</v>
      </c>
      <c r="BE38" s="254">
        <f>SUM(BE30:BE37)</f>
        <v>0</v>
      </c>
    </row>
    <row r="39" spans="1:80">
      <c r="A39" s="225" t="s">
        <v>92</v>
      </c>
      <c r="B39" s="226" t="s">
        <v>168</v>
      </c>
      <c r="C39" s="227" t="s">
        <v>169</v>
      </c>
      <c r="D39" s="228"/>
      <c r="E39" s="229"/>
      <c r="F39" s="229"/>
      <c r="G39" s="230"/>
      <c r="H39" s="231"/>
      <c r="I39" s="232"/>
      <c r="J39" s="233"/>
      <c r="K39" s="234"/>
      <c r="O39" s="235">
        <v>1</v>
      </c>
    </row>
    <row r="40" spans="1:80">
      <c r="A40" s="236">
        <v>27</v>
      </c>
      <c r="B40" s="237" t="s">
        <v>171</v>
      </c>
      <c r="C40" s="238" t="s">
        <v>172</v>
      </c>
      <c r="D40" s="239" t="s">
        <v>149</v>
      </c>
      <c r="E40" s="240">
        <v>3.6870525750000001</v>
      </c>
      <c r="F40" s="240"/>
      <c r="G40" s="241">
        <f>E40*F40</f>
        <v>0</v>
      </c>
      <c r="H40" s="242">
        <v>0</v>
      </c>
      <c r="I40" s="243">
        <f>E40*H40</f>
        <v>0</v>
      </c>
      <c r="J40" s="242"/>
      <c r="K40" s="243">
        <f>E40*J40</f>
        <v>0</v>
      </c>
      <c r="O40" s="235">
        <v>2</v>
      </c>
      <c r="AA40" s="208">
        <v>7</v>
      </c>
      <c r="AB40" s="208">
        <v>1</v>
      </c>
      <c r="AC40" s="208">
        <v>2</v>
      </c>
      <c r="AZ40" s="208">
        <v>1</v>
      </c>
      <c r="BA40" s="208">
        <f>IF(AZ40=1,G40,0)</f>
        <v>0</v>
      </c>
      <c r="BB40" s="208">
        <f>IF(AZ40=2,G40,0)</f>
        <v>0</v>
      </c>
      <c r="BC40" s="208">
        <f>IF(AZ40=3,G40,0)</f>
        <v>0</v>
      </c>
      <c r="BD40" s="208">
        <f>IF(AZ40=4,G40,0)</f>
        <v>0</v>
      </c>
      <c r="BE40" s="208">
        <f>IF(AZ40=5,G40,0)</f>
        <v>0</v>
      </c>
      <c r="CA40" s="235">
        <v>7</v>
      </c>
      <c r="CB40" s="235">
        <v>1</v>
      </c>
    </row>
    <row r="41" spans="1:80">
      <c r="A41" s="245"/>
      <c r="B41" s="246" t="s">
        <v>96</v>
      </c>
      <c r="C41" s="247" t="s">
        <v>170</v>
      </c>
      <c r="D41" s="248"/>
      <c r="E41" s="249"/>
      <c r="F41" s="250"/>
      <c r="G41" s="251">
        <f>SUM(G39:G40)</f>
        <v>0</v>
      </c>
      <c r="H41" s="252"/>
      <c r="I41" s="253">
        <f>SUM(I39:I40)</f>
        <v>0</v>
      </c>
      <c r="J41" s="252"/>
      <c r="K41" s="253">
        <f>SUM(K39:K40)</f>
        <v>0</v>
      </c>
      <c r="O41" s="235">
        <v>4</v>
      </c>
      <c r="BA41" s="254">
        <f>SUM(BA39:BA40)</f>
        <v>0</v>
      </c>
      <c r="BB41" s="254">
        <f>SUM(BB39:BB40)</f>
        <v>0</v>
      </c>
      <c r="BC41" s="254">
        <f>SUM(BC39:BC40)</f>
        <v>0</v>
      </c>
      <c r="BD41" s="254">
        <f>SUM(BD39:BD40)</f>
        <v>0</v>
      </c>
      <c r="BE41" s="254">
        <f>SUM(BE39:BE40)</f>
        <v>0</v>
      </c>
    </row>
    <row r="42" spans="1:80">
      <c r="A42" s="225" t="s">
        <v>92</v>
      </c>
      <c r="B42" s="226" t="s">
        <v>173</v>
      </c>
      <c r="C42" s="227" t="s">
        <v>174</v>
      </c>
      <c r="D42" s="228"/>
      <c r="E42" s="229"/>
      <c r="F42" s="229"/>
      <c r="G42" s="230"/>
      <c r="H42" s="231"/>
      <c r="I42" s="232"/>
      <c r="J42" s="233"/>
      <c r="K42" s="234"/>
      <c r="O42" s="235">
        <v>1</v>
      </c>
    </row>
    <row r="43" spans="1:80">
      <c r="A43" s="236">
        <v>28</v>
      </c>
      <c r="B43" s="237" t="s">
        <v>176</v>
      </c>
      <c r="C43" s="238" t="s">
        <v>177</v>
      </c>
      <c r="D43" s="239" t="s">
        <v>107</v>
      </c>
      <c r="E43" s="240">
        <v>9.4749999999999996</v>
      </c>
      <c r="F43" s="240"/>
      <c r="G43" s="241">
        <f>E43*F43</f>
        <v>0</v>
      </c>
      <c r="H43" s="242">
        <v>2.2000000000000001E-4</v>
      </c>
      <c r="I43" s="243">
        <f>E43*H43</f>
        <v>2.0845E-3</v>
      </c>
      <c r="J43" s="242">
        <v>0</v>
      </c>
      <c r="K43" s="243">
        <f>E43*J43</f>
        <v>0</v>
      </c>
      <c r="O43" s="235">
        <v>2</v>
      </c>
      <c r="AA43" s="208">
        <v>1</v>
      </c>
      <c r="AB43" s="208">
        <v>7</v>
      </c>
      <c r="AC43" s="208">
        <v>7</v>
      </c>
      <c r="AZ43" s="208">
        <v>2</v>
      </c>
      <c r="BA43" s="208">
        <f>IF(AZ43=1,G43,0)</f>
        <v>0</v>
      </c>
      <c r="BB43" s="208">
        <f>IF(AZ43=2,G43,0)</f>
        <v>0</v>
      </c>
      <c r="BC43" s="208">
        <f>IF(AZ43=3,G43,0)</f>
        <v>0</v>
      </c>
      <c r="BD43" s="208">
        <f>IF(AZ43=4,G43,0)</f>
        <v>0</v>
      </c>
      <c r="BE43" s="208">
        <f>IF(AZ43=5,G43,0)</f>
        <v>0</v>
      </c>
      <c r="CA43" s="235">
        <v>1</v>
      </c>
      <c r="CB43" s="235">
        <v>7</v>
      </c>
    </row>
    <row r="44" spans="1:80">
      <c r="A44" s="236">
        <v>29</v>
      </c>
      <c r="B44" s="237" t="s">
        <v>178</v>
      </c>
      <c r="C44" s="238" t="s">
        <v>179</v>
      </c>
      <c r="D44" s="239" t="s">
        <v>107</v>
      </c>
      <c r="E44" s="240">
        <v>9.4749999999999996</v>
      </c>
      <c r="F44" s="240"/>
      <c r="G44" s="241">
        <f>E44*F44</f>
        <v>0</v>
      </c>
      <c r="H44" s="242">
        <v>3.2599999999999999E-3</v>
      </c>
      <c r="I44" s="243">
        <f>E44*H44</f>
        <v>3.0888499999999999E-2</v>
      </c>
      <c r="J44" s="242">
        <v>0</v>
      </c>
      <c r="K44" s="243">
        <f>E44*J44</f>
        <v>0</v>
      </c>
      <c r="O44" s="235">
        <v>2</v>
      </c>
      <c r="AA44" s="208">
        <v>1</v>
      </c>
      <c r="AB44" s="208">
        <v>7</v>
      </c>
      <c r="AC44" s="208">
        <v>7</v>
      </c>
      <c r="AZ44" s="208">
        <v>2</v>
      </c>
      <c r="BA44" s="208">
        <f>IF(AZ44=1,G44,0)</f>
        <v>0</v>
      </c>
      <c r="BB44" s="208">
        <f>IF(AZ44=2,G44,0)</f>
        <v>0</v>
      </c>
      <c r="BC44" s="208">
        <f>IF(AZ44=3,G44,0)</f>
        <v>0</v>
      </c>
      <c r="BD44" s="208">
        <f>IF(AZ44=4,G44,0)</f>
        <v>0</v>
      </c>
      <c r="BE44" s="208">
        <f>IF(AZ44=5,G44,0)</f>
        <v>0</v>
      </c>
      <c r="CA44" s="235">
        <v>1</v>
      </c>
      <c r="CB44" s="235">
        <v>7</v>
      </c>
    </row>
    <row r="45" spans="1:80">
      <c r="A45" s="236">
        <v>30</v>
      </c>
      <c r="B45" s="237" t="s">
        <v>180</v>
      </c>
      <c r="C45" s="238" t="s">
        <v>181</v>
      </c>
      <c r="D45" s="239" t="s">
        <v>13</v>
      </c>
      <c r="E45" s="240">
        <v>64.714250000000007</v>
      </c>
      <c r="F45" s="240"/>
      <c r="G45" s="241">
        <f>E45*F45</f>
        <v>0</v>
      </c>
      <c r="H45" s="242">
        <v>0</v>
      </c>
      <c r="I45" s="243">
        <f>E45*H45</f>
        <v>0</v>
      </c>
      <c r="J45" s="242"/>
      <c r="K45" s="243">
        <f>E45*J45</f>
        <v>0</v>
      </c>
      <c r="O45" s="235">
        <v>2</v>
      </c>
      <c r="AA45" s="208">
        <v>7</v>
      </c>
      <c r="AB45" s="208">
        <v>1002</v>
      </c>
      <c r="AC45" s="208">
        <v>5</v>
      </c>
      <c r="AZ45" s="208">
        <v>2</v>
      </c>
      <c r="BA45" s="208">
        <f>IF(AZ45=1,G45,0)</f>
        <v>0</v>
      </c>
      <c r="BB45" s="208">
        <f>IF(AZ45=2,G45,0)</f>
        <v>0</v>
      </c>
      <c r="BC45" s="208">
        <f>IF(AZ45=3,G45,0)</f>
        <v>0</v>
      </c>
      <c r="BD45" s="208">
        <f>IF(AZ45=4,G45,0)</f>
        <v>0</v>
      </c>
      <c r="BE45" s="208">
        <f>IF(AZ45=5,G45,0)</f>
        <v>0</v>
      </c>
      <c r="CA45" s="235">
        <v>7</v>
      </c>
      <c r="CB45" s="235">
        <v>1002</v>
      </c>
    </row>
    <row r="46" spans="1:80">
      <c r="A46" s="245"/>
      <c r="B46" s="246" t="s">
        <v>96</v>
      </c>
      <c r="C46" s="247" t="s">
        <v>175</v>
      </c>
      <c r="D46" s="248"/>
      <c r="E46" s="249"/>
      <c r="F46" s="250"/>
      <c r="G46" s="251">
        <f>SUM(G42:G45)</f>
        <v>0</v>
      </c>
      <c r="H46" s="252"/>
      <c r="I46" s="253">
        <f>SUM(I42:I45)</f>
        <v>3.2973000000000002E-2</v>
      </c>
      <c r="J46" s="252"/>
      <c r="K46" s="253">
        <f>SUM(K42:K45)</f>
        <v>0</v>
      </c>
      <c r="O46" s="235">
        <v>4</v>
      </c>
      <c r="BA46" s="254">
        <f>SUM(BA42:BA45)</f>
        <v>0</v>
      </c>
      <c r="BB46" s="254">
        <f>SUM(BB42:BB45)</f>
        <v>0</v>
      </c>
      <c r="BC46" s="254">
        <f>SUM(BC42:BC45)</f>
        <v>0</v>
      </c>
      <c r="BD46" s="254">
        <f>SUM(BD42:BD45)</f>
        <v>0</v>
      </c>
      <c r="BE46" s="254">
        <f>SUM(BE42:BE45)</f>
        <v>0</v>
      </c>
    </row>
    <row r="47" spans="1:80">
      <c r="A47" s="225" t="s">
        <v>92</v>
      </c>
      <c r="B47" s="226" t="s">
        <v>182</v>
      </c>
      <c r="C47" s="227" t="s">
        <v>183</v>
      </c>
      <c r="D47" s="228"/>
      <c r="E47" s="229"/>
      <c r="F47" s="229"/>
      <c r="G47" s="230"/>
      <c r="H47" s="231"/>
      <c r="I47" s="232"/>
      <c r="J47" s="233"/>
      <c r="K47" s="234"/>
      <c r="O47" s="235">
        <v>1</v>
      </c>
    </row>
    <row r="48" spans="1:80">
      <c r="A48" s="236">
        <v>31</v>
      </c>
      <c r="B48" s="237" t="s">
        <v>185</v>
      </c>
      <c r="C48" s="238" t="s">
        <v>186</v>
      </c>
      <c r="D48" s="239" t="s">
        <v>120</v>
      </c>
      <c r="E48" s="240">
        <v>5.54</v>
      </c>
      <c r="F48" s="240"/>
      <c r="G48" s="241">
        <f>E48*F48</f>
        <v>0</v>
      </c>
      <c r="H48" s="242">
        <v>0</v>
      </c>
      <c r="I48" s="243">
        <f>E48*H48</f>
        <v>0</v>
      </c>
      <c r="J48" s="242">
        <v>0</v>
      </c>
      <c r="K48" s="243">
        <f>E48*J48</f>
        <v>0</v>
      </c>
      <c r="O48" s="235">
        <v>2</v>
      </c>
      <c r="AA48" s="208">
        <v>1</v>
      </c>
      <c r="AB48" s="208">
        <v>7</v>
      </c>
      <c r="AC48" s="208">
        <v>7</v>
      </c>
      <c r="AZ48" s="208">
        <v>2</v>
      </c>
      <c r="BA48" s="208">
        <f>IF(AZ48=1,G48,0)</f>
        <v>0</v>
      </c>
      <c r="BB48" s="208">
        <f>IF(AZ48=2,G48,0)</f>
        <v>0</v>
      </c>
      <c r="BC48" s="208">
        <f>IF(AZ48=3,G48,0)</f>
        <v>0</v>
      </c>
      <c r="BD48" s="208">
        <f>IF(AZ48=4,G48,0)</f>
        <v>0</v>
      </c>
      <c r="BE48" s="208">
        <f>IF(AZ48=5,G48,0)</f>
        <v>0</v>
      </c>
      <c r="CA48" s="235">
        <v>1</v>
      </c>
      <c r="CB48" s="235">
        <v>7</v>
      </c>
    </row>
    <row r="49" spans="1:80" ht="22.5">
      <c r="A49" s="236">
        <v>32</v>
      </c>
      <c r="B49" s="237" t="s">
        <v>187</v>
      </c>
      <c r="C49" s="238" t="s">
        <v>188</v>
      </c>
      <c r="D49" s="239" t="s">
        <v>155</v>
      </c>
      <c r="E49" s="240">
        <v>4</v>
      </c>
      <c r="F49" s="240"/>
      <c r="G49" s="241">
        <f>E49*F49</f>
        <v>0</v>
      </c>
      <c r="H49" s="242">
        <v>1.9000000000000001E-4</v>
      </c>
      <c r="I49" s="243">
        <f>E49*H49</f>
        <v>7.6000000000000004E-4</v>
      </c>
      <c r="J49" s="242">
        <v>0</v>
      </c>
      <c r="K49" s="243">
        <f>E49*J49</f>
        <v>0</v>
      </c>
      <c r="O49" s="235">
        <v>2</v>
      </c>
      <c r="AA49" s="208">
        <v>1</v>
      </c>
      <c r="AB49" s="208">
        <v>7</v>
      </c>
      <c r="AC49" s="208">
        <v>7</v>
      </c>
      <c r="AZ49" s="208">
        <v>2</v>
      </c>
      <c r="BA49" s="208">
        <f>IF(AZ49=1,G49,0)</f>
        <v>0</v>
      </c>
      <c r="BB49" s="208">
        <f>IF(AZ49=2,G49,0)</f>
        <v>0</v>
      </c>
      <c r="BC49" s="208">
        <f>IF(AZ49=3,G49,0)</f>
        <v>0</v>
      </c>
      <c r="BD49" s="208">
        <f>IF(AZ49=4,G49,0)</f>
        <v>0</v>
      </c>
      <c r="BE49" s="208">
        <f>IF(AZ49=5,G49,0)</f>
        <v>0</v>
      </c>
      <c r="CA49" s="235">
        <v>1</v>
      </c>
      <c r="CB49" s="235">
        <v>7</v>
      </c>
    </row>
    <row r="50" spans="1:80" ht="22.5">
      <c r="A50" s="236">
        <v>33</v>
      </c>
      <c r="B50" s="237" t="s">
        <v>189</v>
      </c>
      <c r="C50" s="238" t="s">
        <v>190</v>
      </c>
      <c r="D50" s="239" t="s">
        <v>191</v>
      </c>
      <c r="E50" s="240">
        <v>143.1</v>
      </c>
      <c r="F50" s="240"/>
      <c r="G50" s="241">
        <f>E50*F50</f>
        <v>0</v>
      </c>
      <c r="H50" s="242">
        <v>1E-3</v>
      </c>
      <c r="I50" s="243">
        <f>E50*H50</f>
        <v>0.1431</v>
      </c>
      <c r="J50" s="242"/>
      <c r="K50" s="243">
        <f>E50*J50</f>
        <v>0</v>
      </c>
      <c r="O50" s="235">
        <v>2</v>
      </c>
      <c r="AA50" s="208">
        <v>12</v>
      </c>
      <c r="AB50" s="208">
        <v>0</v>
      </c>
      <c r="AC50" s="208">
        <v>36</v>
      </c>
      <c r="AZ50" s="208">
        <v>2</v>
      </c>
      <c r="BA50" s="208">
        <f>IF(AZ50=1,G50,0)</f>
        <v>0</v>
      </c>
      <c r="BB50" s="208">
        <f>IF(AZ50=2,G50,0)</f>
        <v>0</v>
      </c>
      <c r="BC50" s="208">
        <f>IF(AZ50=3,G50,0)</f>
        <v>0</v>
      </c>
      <c r="BD50" s="208">
        <f>IF(AZ50=4,G50,0)</f>
        <v>0</v>
      </c>
      <c r="BE50" s="208">
        <f>IF(AZ50=5,G50,0)</f>
        <v>0</v>
      </c>
      <c r="CA50" s="235">
        <v>12</v>
      </c>
      <c r="CB50" s="235">
        <v>0</v>
      </c>
    </row>
    <row r="51" spans="1:80">
      <c r="A51" s="236">
        <v>34</v>
      </c>
      <c r="B51" s="237" t="s">
        <v>192</v>
      </c>
      <c r="C51" s="238" t="s">
        <v>193</v>
      </c>
      <c r="D51" s="239" t="s">
        <v>194</v>
      </c>
      <c r="E51" s="240">
        <v>1</v>
      </c>
      <c r="F51" s="240"/>
      <c r="G51" s="241">
        <f>E51*F51</f>
        <v>0</v>
      </c>
      <c r="H51" s="242">
        <v>1E-3</v>
      </c>
      <c r="I51" s="243">
        <f>E51*H51</f>
        <v>1E-3</v>
      </c>
      <c r="J51" s="242"/>
      <c r="K51" s="243">
        <f>E51*J51</f>
        <v>0</v>
      </c>
      <c r="O51" s="235">
        <v>2</v>
      </c>
      <c r="AA51" s="208">
        <v>12</v>
      </c>
      <c r="AB51" s="208">
        <v>0</v>
      </c>
      <c r="AC51" s="208">
        <v>37</v>
      </c>
      <c r="AZ51" s="208">
        <v>2</v>
      </c>
      <c r="BA51" s="208">
        <f>IF(AZ51=1,G51,0)</f>
        <v>0</v>
      </c>
      <c r="BB51" s="208">
        <f>IF(AZ51=2,G51,0)</f>
        <v>0</v>
      </c>
      <c r="BC51" s="208">
        <f>IF(AZ51=3,G51,0)</f>
        <v>0</v>
      </c>
      <c r="BD51" s="208">
        <f>IF(AZ51=4,G51,0)</f>
        <v>0</v>
      </c>
      <c r="BE51" s="208">
        <f>IF(AZ51=5,G51,0)</f>
        <v>0</v>
      </c>
      <c r="CA51" s="235">
        <v>12</v>
      </c>
      <c r="CB51" s="235">
        <v>0</v>
      </c>
    </row>
    <row r="52" spans="1:80">
      <c r="A52" s="236">
        <v>35</v>
      </c>
      <c r="B52" s="237" t="s">
        <v>195</v>
      </c>
      <c r="C52" s="238" t="s">
        <v>196</v>
      </c>
      <c r="D52" s="239" t="s">
        <v>13</v>
      </c>
      <c r="E52" s="240">
        <v>2098.6154000000001</v>
      </c>
      <c r="F52" s="240"/>
      <c r="G52" s="241">
        <f>E52*F52</f>
        <v>0</v>
      </c>
      <c r="H52" s="242">
        <v>0</v>
      </c>
      <c r="I52" s="243">
        <f>E52*H52</f>
        <v>0</v>
      </c>
      <c r="J52" s="242"/>
      <c r="K52" s="243">
        <f>E52*J52</f>
        <v>0</v>
      </c>
      <c r="O52" s="235">
        <v>2</v>
      </c>
      <c r="AA52" s="208">
        <v>7</v>
      </c>
      <c r="AB52" s="208">
        <v>1002</v>
      </c>
      <c r="AC52" s="208">
        <v>5</v>
      </c>
      <c r="AZ52" s="208">
        <v>2</v>
      </c>
      <c r="BA52" s="208">
        <f>IF(AZ52=1,G52,0)</f>
        <v>0</v>
      </c>
      <c r="BB52" s="208">
        <f>IF(AZ52=2,G52,0)</f>
        <v>0</v>
      </c>
      <c r="BC52" s="208">
        <f>IF(AZ52=3,G52,0)</f>
        <v>0</v>
      </c>
      <c r="BD52" s="208">
        <f>IF(AZ52=4,G52,0)</f>
        <v>0</v>
      </c>
      <c r="BE52" s="208">
        <f>IF(AZ52=5,G52,0)</f>
        <v>0</v>
      </c>
      <c r="CA52" s="235">
        <v>7</v>
      </c>
      <c r="CB52" s="235">
        <v>1002</v>
      </c>
    </row>
    <row r="53" spans="1:80">
      <c r="A53" s="245"/>
      <c r="B53" s="246" t="s">
        <v>96</v>
      </c>
      <c r="C53" s="247" t="s">
        <v>184</v>
      </c>
      <c r="D53" s="248"/>
      <c r="E53" s="249"/>
      <c r="F53" s="250"/>
      <c r="G53" s="251">
        <f>SUM(G47:G52)</f>
        <v>0</v>
      </c>
      <c r="H53" s="252"/>
      <c r="I53" s="253">
        <f>SUM(I47:I52)</f>
        <v>0.14486000000000002</v>
      </c>
      <c r="J53" s="252"/>
      <c r="K53" s="253">
        <f>SUM(K47:K52)</f>
        <v>0</v>
      </c>
      <c r="O53" s="235">
        <v>4</v>
      </c>
      <c r="BA53" s="254">
        <f>SUM(BA47:BA52)</f>
        <v>0</v>
      </c>
      <c r="BB53" s="254">
        <f>SUM(BB47:BB52)</f>
        <v>0</v>
      </c>
      <c r="BC53" s="254">
        <f>SUM(BC47:BC52)</f>
        <v>0</v>
      </c>
      <c r="BD53" s="254">
        <f>SUM(BD47:BD52)</f>
        <v>0</v>
      </c>
      <c r="BE53" s="254">
        <f>SUM(BE47:BE52)</f>
        <v>0</v>
      </c>
    </row>
    <row r="54" spans="1:80">
      <c r="A54" s="225" t="s">
        <v>92</v>
      </c>
      <c r="B54" s="226" t="s">
        <v>197</v>
      </c>
      <c r="C54" s="227" t="s">
        <v>198</v>
      </c>
      <c r="D54" s="228"/>
      <c r="E54" s="229"/>
      <c r="F54" s="229"/>
      <c r="G54" s="230"/>
      <c r="H54" s="231"/>
      <c r="I54" s="232"/>
      <c r="J54" s="233"/>
      <c r="K54" s="234"/>
      <c r="O54" s="235">
        <v>1</v>
      </c>
    </row>
    <row r="55" spans="1:80">
      <c r="A55" s="236">
        <v>36</v>
      </c>
      <c r="B55" s="237" t="s">
        <v>200</v>
      </c>
      <c r="C55" s="238" t="s">
        <v>201</v>
      </c>
      <c r="D55" s="239" t="s">
        <v>149</v>
      </c>
      <c r="E55" s="240">
        <v>1.5823</v>
      </c>
      <c r="F55" s="240"/>
      <c r="G55" s="241">
        <f>E55*F55</f>
        <v>0</v>
      </c>
      <c r="H55" s="242">
        <v>0</v>
      </c>
      <c r="I55" s="243">
        <f>E55*H55</f>
        <v>0</v>
      </c>
      <c r="J55" s="242"/>
      <c r="K55" s="243">
        <f>E55*J55</f>
        <v>0</v>
      </c>
      <c r="O55" s="235">
        <v>2</v>
      </c>
      <c r="AA55" s="208">
        <v>8</v>
      </c>
      <c r="AB55" s="208">
        <v>0</v>
      </c>
      <c r="AC55" s="208">
        <v>3</v>
      </c>
      <c r="AZ55" s="208">
        <v>1</v>
      </c>
      <c r="BA55" s="208">
        <f>IF(AZ55=1,G55,0)</f>
        <v>0</v>
      </c>
      <c r="BB55" s="208">
        <f>IF(AZ55=2,G55,0)</f>
        <v>0</v>
      </c>
      <c r="BC55" s="208">
        <f>IF(AZ55=3,G55,0)</f>
        <v>0</v>
      </c>
      <c r="BD55" s="208">
        <f>IF(AZ55=4,G55,0)</f>
        <v>0</v>
      </c>
      <c r="BE55" s="208">
        <f>IF(AZ55=5,G55,0)</f>
        <v>0</v>
      </c>
      <c r="CA55" s="235">
        <v>8</v>
      </c>
      <c r="CB55" s="235">
        <v>0</v>
      </c>
    </row>
    <row r="56" spans="1:80">
      <c r="A56" s="236">
        <v>37</v>
      </c>
      <c r="B56" s="237" t="s">
        <v>202</v>
      </c>
      <c r="C56" s="238" t="s">
        <v>203</v>
      </c>
      <c r="D56" s="239" t="s">
        <v>149</v>
      </c>
      <c r="E56" s="240">
        <v>22.152200000000001</v>
      </c>
      <c r="F56" s="240"/>
      <c r="G56" s="241">
        <f>E56*F56</f>
        <v>0</v>
      </c>
      <c r="H56" s="242">
        <v>0</v>
      </c>
      <c r="I56" s="243">
        <f>E56*H56</f>
        <v>0</v>
      </c>
      <c r="J56" s="242"/>
      <c r="K56" s="243">
        <f>E56*J56</f>
        <v>0</v>
      </c>
      <c r="O56" s="235">
        <v>2</v>
      </c>
      <c r="AA56" s="208">
        <v>8</v>
      </c>
      <c r="AB56" s="208">
        <v>0</v>
      </c>
      <c r="AC56" s="208">
        <v>3</v>
      </c>
      <c r="AZ56" s="208">
        <v>1</v>
      </c>
      <c r="BA56" s="208">
        <f>IF(AZ56=1,G56,0)</f>
        <v>0</v>
      </c>
      <c r="BB56" s="208">
        <f>IF(AZ56=2,G56,0)</f>
        <v>0</v>
      </c>
      <c r="BC56" s="208">
        <f>IF(AZ56=3,G56,0)</f>
        <v>0</v>
      </c>
      <c r="BD56" s="208">
        <f>IF(AZ56=4,G56,0)</f>
        <v>0</v>
      </c>
      <c r="BE56" s="208">
        <f>IF(AZ56=5,G56,0)</f>
        <v>0</v>
      </c>
      <c r="CA56" s="235">
        <v>8</v>
      </c>
      <c r="CB56" s="235">
        <v>0</v>
      </c>
    </row>
    <row r="57" spans="1:80">
      <c r="A57" s="236">
        <v>38</v>
      </c>
      <c r="B57" s="237" t="s">
        <v>204</v>
      </c>
      <c r="C57" s="238" t="s">
        <v>205</v>
      </c>
      <c r="D57" s="239" t="s">
        <v>149</v>
      </c>
      <c r="E57" s="240">
        <v>1.5823</v>
      </c>
      <c r="F57" s="240"/>
      <c r="G57" s="241">
        <f>E57*F57</f>
        <v>0</v>
      </c>
      <c r="H57" s="242">
        <v>0</v>
      </c>
      <c r="I57" s="243">
        <f>E57*H57</f>
        <v>0</v>
      </c>
      <c r="J57" s="242"/>
      <c r="K57" s="243">
        <f>E57*J57</f>
        <v>0</v>
      </c>
      <c r="O57" s="235">
        <v>2</v>
      </c>
      <c r="AA57" s="208">
        <v>8</v>
      </c>
      <c r="AB57" s="208">
        <v>0</v>
      </c>
      <c r="AC57" s="208">
        <v>3</v>
      </c>
      <c r="AZ57" s="208">
        <v>1</v>
      </c>
      <c r="BA57" s="208">
        <f>IF(AZ57=1,G57,0)</f>
        <v>0</v>
      </c>
      <c r="BB57" s="208">
        <f>IF(AZ57=2,G57,0)</f>
        <v>0</v>
      </c>
      <c r="BC57" s="208">
        <f>IF(AZ57=3,G57,0)</f>
        <v>0</v>
      </c>
      <c r="BD57" s="208">
        <f>IF(AZ57=4,G57,0)</f>
        <v>0</v>
      </c>
      <c r="BE57" s="208">
        <f>IF(AZ57=5,G57,0)</f>
        <v>0</v>
      </c>
      <c r="CA57" s="235">
        <v>8</v>
      </c>
      <c r="CB57" s="235">
        <v>0</v>
      </c>
    </row>
    <row r="58" spans="1:80">
      <c r="A58" s="236">
        <v>39</v>
      </c>
      <c r="B58" s="237" t="s">
        <v>206</v>
      </c>
      <c r="C58" s="238" t="s">
        <v>207</v>
      </c>
      <c r="D58" s="239" t="s">
        <v>149</v>
      </c>
      <c r="E58" s="240">
        <v>1.5823</v>
      </c>
      <c r="F58" s="240"/>
      <c r="G58" s="241">
        <f>E58*F58</f>
        <v>0</v>
      </c>
      <c r="H58" s="242">
        <v>0</v>
      </c>
      <c r="I58" s="243">
        <f>E58*H58</f>
        <v>0</v>
      </c>
      <c r="J58" s="242"/>
      <c r="K58" s="243">
        <f>E58*J58</f>
        <v>0</v>
      </c>
      <c r="O58" s="235">
        <v>2</v>
      </c>
      <c r="AA58" s="208">
        <v>8</v>
      </c>
      <c r="AB58" s="208">
        <v>0</v>
      </c>
      <c r="AC58" s="208">
        <v>3</v>
      </c>
      <c r="AZ58" s="208">
        <v>1</v>
      </c>
      <c r="BA58" s="208">
        <f>IF(AZ58=1,G58,0)</f>
        <v>0</v>
      </c>
      <c r="BB58" s="208">
        <f>IF(AZ58=2,G58,0)</f>
        <v>0</v>
      </c>
      <c r="BC58" s="208">
        <f>IF(AZ58=3,G58,0)</f>
        <v>0</v>
      </c>
      <c r="BD58" s="208">
        <f>IF(AZ58=4,G58,0)</f>
        <v>0</v>
      </c>
      <c r="BE58" s="208">
        <f>IF(AZ58=5,G58,0)</f>
        <v>0</v>
      </c>
      <c r="CA58" s="235">
        <v>8</v>
      </c>
      <c r="CB58" s="235">
        <v>0</v>
      </c>
    </row>
    <row r="59" spans="1:80">
      <c r="A59" s="245"/>
      <c r="B59" s="246" t="s">
        <v>96</v>
      </c>
      <c r="C59" s="247" t="s">
        <v>199</v>
      </c>
      <c r="D59" s="248"/>
      <c r="E59" s="249"/>
      <c r="F59" s="250"/>
      <c r="G59" s="251">
        <f>SUM(G54:G58)</f>
        <v>0</v>
      </c>
      <c r="H59" s="252"/>
      <c r="I59" s="253">
        <f>SUM(I54:I58)</f>
        <v>0</v>
      </c>
      <c r="J59" s="252"/>
      <c r="K59" s="253">
        <f>SUM(K54:K58)</f>
        <v>0</v>
      </c>
      <c r="O59" s="235">
        <v>4</v>
      </c>
      <c r="BA59" s="254">
        <f>SUM(BA54:BA58)</f>
        <v>0</v>
      </c>
      <c r="BB59" s="254">
        <f>SUM(BB54:BB58)</f>
        <v>0</v>
      </c>
      <c r="BC59" s="254">
        <f>SUM(BC54:BC58)</f>
        <v>0</v>
      </c>
      <c r="BD59" s="254">
        <f>SUM(BD54:BD58)</f>
        <v>0</v>
      </c>
      <c r="BE59" s="254">
        <f>SUM(BE54:BE58)</f>
        <v>0</v>
      </c>
    </row>
    <row r="60" spans="1:80">
      <c r="E60" s="208"/>
    </row>
    <row r="61" spans="1:80">
      <c r="E61" s="208"/>
    </row>
    <row r="62" spans="1:80">
      <c r="E62" s="208"/>
    </row>
    <row r="63" spans="1:80">
      <c r="E63" s="208"/>
    </row>
    <row r="64" spans="1:80">
      <c r="E64" s="208"/>
    </row>
    <row r="65" spans="5:5">
      <c r="E65" s="208"/>
    </row>
    <row r="66" spans="5:5">
      <c r="E66" s="208"/>
    </row>
    <row r="67" spans="5:5">
      <c r="E67" s="208"/>
    </row>
    <row r="68" spans="5:5">
      <c r="E68" s="208"/>
    </row>
    <row r="69" spans="5:5">
      <c r="E69" s="208"/>
    </row>
    <row r="70" spans="5:5">
      <c r="E70" s="208"/>
    </row>
    <row r="71" spans="5:5">
      <c r="E71" s="208"/>
    </row>
    <row r="72" spans="5:5">
      <c r="E72" s="208"/>
    </row>
    <row r="73" spans="5:5">
      <c r="E73" s="208"/>
    </row>
    <row r="74" spans="5:5">
      <c r="E74" s="208"/>
    </row>
    <row r="75" spans="5:5">
      <c r="E75" s="208"/>
    </row>
    <row r="76" spans="5:5">
      <c r="E76" s="208"/>
    </row>
    <row r="77" spans="5:5">
      <c r="E77" s="208"/>
    </row>
    <row r="78" spans="5:5">
      <c r="E78" s="208"/>
    </row>
    <row r="79" spans="5:5">
      <c r="E79" s="208"/>
    </row>
    <row r="80" spans="5:5">
      <c r="E80" s="208"/>
    </row>
    <row r="81" spans="1:7">
      <c r="E81" s="208"/>
    </row>
    <row r="82" spans="1:7">
      <c r="E82" s="208"/>
    </row>
    <row r="83" spans="1:7">
      <c r="A83" s="244"/>
      <c r="B83" s="244"/>
      <c r="C83" s="244"/>
      <c r="D83" s="244"/>
      <c r="E83" s="244"/>
      <c r="F83" s="244"/>
      <c r="G83" s="244"/>
    </row>
    <row r="84" spans="1:7">
      <c r="A84" s="244"/>
      <c r="B84" s="244"/>
      <c r="C84" s="244"/>
      <c r="D84" s="244"/>
      <c r="E84" s="244"/>
      <c r="F84" s="244"/>
      <c r="G84" s="244"/>
    </row>
    <row r="85" spans="1:7">
      <c r="A85" s="244"/>
      <c r="B85" s="244"/>
      <c r="C85" s="244"/>
      <c r="D85" s="244"/>
      <c r="E85" s="244"/>
      <c r="F85" s="244"/>
      <c r="G85" s="244"/>
    </row>
    <row r="86" spans="1:7">
      <c r="A86" s="244"/>
      <c r="B86" s="244"/>
      <c r="C86" s="244"/>
      <c r="D86" s="244"/>
      <c r="E86" s="244"/>
      <c r="F86" s="244"/>
      <c r="G86" s="244"/>
    </row>
    <row r="87" spans="1:7">
      <c r="E87" s="208"/>
    </row>
    <row r="88" spans="1:7">
      <c r="E88" s="208"/>
    </row>
    <row r="89" spans="1:7">
      <c r="E89" s="208"/>
    </row>
    <row r="90" spans="1:7">
      <c r="E90" s="208"/>
    </row>
    <row r="91" spans="1:7">
      <c r="E91" s="208"/>
    </row>
    <row r="92" spans="1:7">
      <c r="E92" s="208"/>
    </row>
    <row r="93" spans="1:7">
      <c r="E93" s="208"/>
    </row>
    <row r="94" spans="1:7">
      <c r="E94" s="208"/>
    </row>
    <row r="95" spans="1:7">
      <c r="E95" s="208"/>
    </row>
    <row r="96" spans="1:7">
      <c r="E96" s="208"/>
    </row>
    <row r="97" spans="5:5">
      <c r="E97" s="208"/>
    </row>
    <row r="98" spans="5:5">
      <c r="E98" s="208"/>
    </row>
    <row r="99" spans="5:5">
      <c r="E99" s="208"/>
    </row>
    <row r="100" spans="5:5">
      <c r="E100" s="208"/>
    </row>
    <row r="101" spans="5:5">
      <c r="E101" s="208"/>
    </row>
    <row r="102" spans="5:5">
      <c r="E102" s="208"/>
    </row>
    <row r="103" spans="5:5">
      <c r="E103" s="208"/>
    </row>
    <row r="104" spans="5:5">
      <c r="E104" s="208"/>
    </row>
    <row r="105" spans="5:5">
      <c r="E105" s="208"/>
    </row>
    <row r="106" spans="5:5">
      <c r="E106" s="208"/>
    </row>
    <row r="107" spans="5:5">
      <c r="E107" s="208"/>
    </row>
    <row r="108" spans="5:5">
      <c r="E108" s="208"/>
    </row>
    <row r="109" spans="5:5">
      <c r="E109" s="208"/>
    </row>
    <row r="110" spans="5:5">
      <c r="E110" s="208"/>
    </row>
    <row r="111" spans="5:5">
      <c r="E111" s="208"/>
    </row>
    <row r="112" spans="5:5">
      <c r="E112" s="208"/>
    </row>
    <row r="113" spans="1:7">
      <c r="E113" s="208"/>
    </row>
    <row r="114" spans="1:7">
      <c r="E114" s="208"/>
    </row>
    <row r="115" spans="1:7">
      <c r="E115" s="208"/>
    </row>
    <row r="116" spans="1:7">
      <c r="E116" s="208"/>
    </row>
    <row r="117" spans="1:7">
      <c r="E117" s="208"/>
    </row>
    <row r="118" spans="1:7">
      <c r="A118" s="255"/>
      <c r="B118" s="255"/>
    </row>
    <row r="119" spans="1:7">
      <c r="A119" s="244"/>
      <c r="B119" s="244"/>
      <c r="C119" s="256"/>
      <c r="D119" s="256"/>
      <c r="E119" s="257"/>
      <c r="F119" s="256"/>
      <c r="G119" s="258"/>
    </row>
    <row r="120" spans="1:7">
      <c r="A120" s="259"/>
      <c r="B120" s="259"/>
      <c r="C120" s="244"/>
      <c r="D120" s="244"/>
      <c r="E120" s="260"/>
      <c r="F120" s="244"/>
      <c r="G120" s="244"/>
    </row>
    <row r="121" spans="1:7">
      <c r="A121" s="244"/>
      <c r="B121" s="244"/>
      <c r="C121" s="244"/>
      <c r="D121" s="244"/>
      <c r="E121" s="260"/>
      <c r="F121" s="244"/>
      <c r="G121" s="244"/>
    </row>
    <row r="122" spans="1:7">
      <c r="A122" s="244"/>
      <c r="B122" s="244"/>
      <c r="C122" s="244"/>
      <c r="D122" s="244"/>
      <c r="E122" s="260"/>
      <c r="F122" s="244"/>
      <c r="G122" s="244"/>
    </row>
    <row r="123" spans="1:7">
      <c r="A123" s="244"/>
      <c r="B123" s="244"/>
      <c r="C123" s="244"/>
      <c r="D123" s="244"/>
      <c r="E123" s="260"/>
      <c r="F123" s="244"/>
      <c r="G123" s="244"/>
    </row>
    <row r="124" spans="1:7">
      <c r="A124" s="244"/>
      <c r="B124" s="244"/>
      <c r="C124" s="244"/>
      <c r="D124" s="244"/>
      <c r="E124" s="260"/>
      <c r="F124" s="244"/>
      <c r="G124" s="244"/>
    </row>
    <row r="125" spans="1:7">
      <c r="A125" s="244"/>
      <c r="B125" s="244"/>
      <c r="C125" s="244"/>
      <c r="D125" s="244"/>
      <c r="E125" s="260"/>
      <c r="F125" s="244"/>
      <c r="G125" s="244"/>
    </row>
    <row r="126" spans="1:7">
      <c r="A126" s="244"/>
      <c r="B126" s="244"/>
      <c r="C126" s="244"/>
      <c r="D126" s="244"/>
      <c r="E126" s="260"/>
      <c r="F126" s="244"/>
      <c r="G126" s="244"/>
    </row>
    <row r="127" spans="1:7">
      <c r="A127" s="244"/>
      <c r="B127" s="244"/>
      <c r="C127" s="244"/>
      <c r="D127" s="244"/>
      <c r="E127" s="260"/>
      <c r="F127" s="244"/>
      <c r="G127" s="244"/>
    </row>
    <row r="128" spans="1:7">
      <c r="A128" s="244"/>
      <c r="B128" s="244"/>
      <c r="C128" s="244"/>
      <c r="D128" s="244"/>
      <c r="E128" s="260"/>
      <c r="F128" s="244"/>
      <c r="G128" s="244"/>
    </row>
    <row r="129" spans="1:7">
      <c r="A129" s="244"/>
      <c r="B129" s="244"/>
      <c r="C129" s="244"/>
      <c r="D129" s="244"/>
      <c r="E129" s="260"/>
      <c r="F129" s="244"/>
      <c r="G129" s="244"/>
    </row>
    <row r="130" spans="1:7">
      <c r="A130" s="244"/>
      <c r="B130" s="244"/>
      <c r="C130" s="244"/>
      <c r="D130" s="244"/>
      <c r="E130" s="260"/>
      <c r="F130" s="244"/>
      <c r="G130" s="244"/>
    </row>
    <row r="131" spans="1:7">
      <c r="A131" s="244"/>
      <c r="B131" s="244"/>
      <c r="C131" s="244"/>
      <c r="D131" s="244"/>
      <c r="E131" s="260"/>
      <c r="F131" s="244"/>
      <c r="G131" s="244"/>
    </row>
    <row r="132" spans="1:7">
      <c r="A132" s="244"/>
      <c r="B132" s="244"/>
      <c r="C132" s="244"/>
      <c r="D132" s="244"/>
      <c r="E132" s="260"/>
      <c r="F132" s="244"/>
      <c r="G132" s="24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zoomScaleNormal="100" workbookViewId="0">
      <selection activeCell="C10" sqref="C10:E10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9" t="s">
        <v>25</v>
      </c>
      <c r="B1" s="70"/>
      <c r="C1" s="70"/>
      <c r="D1" s="70"/>
      <c r="E1" s="70"/>
      <c r="F1" s="70"/>
      <c r="G1" s="70"/>
    </row>
    <row r="2" spans="1:57" ht="12.75" customHeight="1">
      <c r="A2" s="71" t="s">
        <v>26</v>
      </c>
      <c r="B2" s="72"/>
      <c r="C2" s="73" t="s">
        <v>211</v>
      </c>
      <c r="D2" s="73" t="s">
        <v>101</v>
      </c>
      <c r="E2" s="74"/>
      <c r="F2" s="75" t="s">
        <v>27</v>
      </c>
      <c r="G2" s="76"/>
    </row>
    <row r="3" spans="1:57" ht="3" hidden="1" customHeight="1">
      <c r="A3" s="77"/>
      <c r="B3" s="78"/>
      <c r="C3" s="79"/>
      <c r="D3" s="79"/>
      <c r="E3" s="80"/>
      <c r="F3" s="81"/>
      <c r="G3" s="82"/>
    </row>
    <row r="4" spans="1:57" ht="12" customHeight="1">
      <c r="A4" s="83" t="s">
        <v>28</v>
      </c>
      <c r="B4" s="78"/>
      <c r="C4" s="79"/>
      <c r="D4" s="79"/>
      <c r="E4" s="80"/>
      <c r="F4" s="81" t="s">
        <v>29</v>
      </c>
      <c r="G4" s="84"/>
    </row>
    <row r="5" spans="1:57" ht="12.95" customHeight="1">
      <c r="A5" s="85" t="s">
        <v>211</v>
      </c>
      <c r="B5" s="86"/>
      <c r="C5" s="87" t="s">
        <v>212</v>
      </c>
      <c r="D5" s="88"/>
      <c r="E5" s="86"/>
      <c r="F5" s="81" t="s">
        <v>30</v>
      </c>
      <c r="G5" s="82"/>
    </row>
    <row r="6" spans="1:57" ht="12.95" customHeight="1">
      <c r="A6" s="83" t="s">
        <v>31</v>
      </c>
      <c r="B6" s="78"/>
      <c r="C6" s="79"/>
      <c r="D6" s="79"/>
      <c r="E6" s="80"/>
      <c r="F6" s="89" t="s">
        <v>32</v>
      </c>
      <c r="G6" s="90">
        <v>0</v>
      </c>
      <c r="O6" s="91"/>
    </row>
    <row r="7" spans="1:57" ht="12.95" customHeight="1">
      <c r="A7" s="92" t="s">
        <v>2</v>
      </c>
      <c r="B7" s="93"/>
      <c r="C7" s="94" t="s">
        <v>97</v>
      </c>
      <c r="D7" s="95"/>
      <c r="E7" s="95"/>
      <c r="F7" s="96" t="s">
        <v>33</v>
      </c>
      <c r="G7" s="90">
        <f>IF(G6=0,,ROUND((F30+F32)/G6,1))</f>
        <v>0</v>
      </c>
    </row>
    <row r="8" spans="1:57">
      <c r="A8" s="97" t="s">
        <v>34</v>
      </c>
      <c r="B8" s="81"/>
      <c r="C8" s="291"/>
      <c r="D8" s="291"/>
      <c r="E8" s="292"/>
      <c r="F8" s="98" t="s">
        <v>35</v>
      </c>
      <c r="G8" s="99"/>
      <c r="H8" s="100"/>
      <c r="I8" s="101"/>
    </row>
    <row r="9" spans="1:57">
      <c r="A9" s="97" t="s">
        <v>36</v>
      </c>
      <c r="B9" s="81"/>
      <c r="C9" s="291"/>
      <c r="D9" s="291"/>
      <c r="E9" s="292"/>
      <c r="F9" s="81"/>
      <c r="G9" s="102"/>
      <c r="H9" s="103"/>
    </row>
    <row r="10" spans="1:57">
      <c r="A10" s="97" t="s">
        <v>37</v>
      </c>
      <c r="B10" s="81"/>
      <c r="C10" s="291"/>
      <c r="D10" s="291"/>
      <c r="E10" s="291"/>
      <c r="F10" s="104"/>
      <c r="G10" s="105"/>
      <c r="H10" s="106"/>
    </row>
    <row r="11" spans="1:57" ht="13.5" customHeight="1">
      <c r="A11" s="97" t="s">
        <v>38</v>
      </c>
      <c r="B11" s="81"/>
      <c r="C11" s="291"/>
      <c r="D11" s="291"/>
      <c r="E11" s="291"/>
      <c r="F11" s="107" t="s">
        <v>39</v>
      </c>
      <c r="G11" s="108"/>
      <c r="H11" s="103"/>
      <c r="BA11" s="109"/>
      <c r="BB11" s="109"/>
      <c r="BC11" s="109"/>
      <c r="BD11" s="109"/>
      <c r="BE11" s="109"/>
    </row>
    <row r="12" spans="1:57" ht="12.75" customHeight="1">
      <c r="A12" s="110" t="s">
        <v>40</v>
      </c>
      <c r="B12" s="78"/>
      <c r="C12" s="293"/>
      <c r="D12" s="293"/>
      <c r="E12" s="293"/>
      <c r="F12" s="111" t="s">
        <v>41</v>
      </c>
      <c r="G12" s="112"/>
      <c r="H12" s="103"/>
    </row>
    <row r="13" spans="1:57" ht="28.5" customHeight="1" thickBot="1">
      <c r="A13" s="113" t="s">
        <v>42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>
      <c r="A14" s="117" t="s">
        <v>43</v>
      </c>
      <c r="B14" s="118"/>
      <c r="C14" s="119"/>
      <c r="D14" s="120" t="s">
        <v>44</v>
      </c>
      <c r="E14" s="121"/>
      <c r="F14" s="121"/>
      <c r="G14" s="119"/>
    </row>
    <row r="15" spans="1:57" ht="15.95" customHeight="1">
      <c r="A15" s="122"/>
      <c r="B15" s="123" t="s">
        <v>45</v>
      </c>
      <c r="C15" s="124">
        <f>'02 36902 Rek'!E26</f>
        <v>0</v>
      </c>
      <c r="D15" s="125" t="str">
        <f>'02 36902 Rek'!A31</f>
        <v>Zařízení staveniště</v>
      </c>
      <c r="E15" s="126"/>
      <c r="F15" s="127"/>
      <c r="G15" s="124">
        <f>'02 36902 Rek'!I31</f>
        <v>0</v>
      </c>
    </row>
    <row r="16" spans="1:57" ht="15.95" customHeight="1">
      <c r="A16" s="122" t="s">
        <v>46</v>
      </c>
      <c r="B16" s="123" t="s">
        <v>47</v>
      </c>
      <c r="C16" s="124">
        <f>'02 36902 Rek'!F26</f>
        <v>0</v>
      </c>
      <c r="D16" s="77" t="str">
        <f>'02 36902 Rek'!A32</f>
        <v>Provoz investora</v>
      </c>
      <c r="E16" s="128"/>
      <c r="F16" s="129"/>
      <c r="G16" s="124">
        <f>'02 36902 Rek'!I32</f>
        <v>0</v>
      </c>
    </row>
    <row r="17" spans="1:7" ht="15.95" customHeight="1">
      <c r="A17" s="122" t="s">
        <v>48</v>
      </c>
      <c r="B17" s="123" t="s">
        <v>49</v>
      </c>
      <c r="C17" s="124">
        <f>'02 36902 Rek'!H26</f>
        <v>0</v>
      </c>
      <c r="D17" s="77" t="str">
        <f>'02 36902 Rek'!A33</f>
        <v>Kompletační činnost (IČD)</v>
      </c>
      <c r="E17" s="128"/>
      <c r="F17" s="129"/>
      <c r="G17" s="124">
        <f>'02 36902 Rek'!I33</f>
        <v>0</v>
      </c>
    </row>
    <row r="18" spans="1:7" ht="15.95" customHeight="1">
      <c r="A18" s="130" t="s">
        <v>50</v>
      </c>
      <c r="B18" s="131" t="s">
        <v>51</v>
      </c>
      <c r="C18" s="124">
        <f>'02 36902 Rek'!G26</f>
        <v>0</v>
      </c>
      <c r="D18" s="77"/>
      <c r="E18" s="128"/>
      <c r="F18" s="129"/>
      <c r="G18" s="124"/>
    </row>
    <row r="19" spans="1:7" ht="15.95" customHeight="1">
      <c r="A19" s="132" t="s">
        <v>52</v>
      </c>
      <c r="B19" s="123"/>
      <c r="C19" s="124">
        <f>SUM(C15:C18)</f>
        <v>0</v>
      </c>
      <c r="D19" s="77"/>
      <c r="E19" s="128"/>
      <c r="F19" s="129"/>
      <c r="G19" s="124"/>
    </row>
    <row r="20" spans="1:7" ht="15.95" customHeight="1">
      <c r="A20" s="132"/>
      <c r="B20" s="123"/>
      <c r="C20" s="124"/>
      <c r="D20" s="77"/>
      <c r="E20" s="128"/>
      <c r="F20" s="129"/>
      <c r="G20" s="124"/>
    </row>
    <row r="21" spans="1:7" ht="15.95" customHeight="1">
      <c r="A21" s="132" t="s">
        <v>24</v>
      </c>
      <c r="B21" s="123"/>
      <c r="C21" s="124">
        <f>'02 36902 Rek'!I26</f>
        <v>0</v>
      </c>
      <c r="D21" s="77"/>
      <c r="E21" s="128"/>
      <c r="F21" s="129"/>
      <c r="G21" s="124"/>
    </row>
    <row r="22" spans="1:7" ht="15.95" customHeight="1">
      <c r="A22" s="133" t="s">
        <v>53</v>
      </c>
      <c r="B22" s="103"/>
      <c r="C22" s="124">
        <f>C19+C21</f>
        <v>0</v>
      </c>
      <c r="D22" s="77" t="s">
        <v>54</v>
      </c>
      <c r="E22" s="128"/>
      <c r="F22" s="129"/>
      <c r="G22" s="124">
        <f>G23-SUM(G15:G21)</f>
        <v>0</v>
      </c>
    </row>
    <row r="23" spans="1:7" ht="15.95" customHeight="1" thickBot="1">
      <c r="A23" s="289" t="s">
        <v>55</v>
      </c>
      <c r="B23" s="290"/>
      <c r="C23" s="134">
        <f>C22+G23</f>
        <v>0</v>
      </c>
      <c r="D23" s="135" t="s">
        <v>56</v>
      </c>
      <c r="E23" s="136"/>
      <c r="F23" s="137"/>
      <c r="G23" s="124">
        <f>'02 36902 Rek'!H34</f>
        <v>0</v>
      </c>
    </row>
    <row r="24" spans="1:7">
      <c r="A24" s="138" t="s">
        <v>57</v>
      </c>
      <c r="B24" s="139"/>
      <c r="C24" s="140"/>
      <c r="D24" s="139" t="s">
        <v>58</v>
      </c>
      <c r="E24" s="139"/>
      <c r="F24" s="141" t="s">
        <v>59</v>
      </c>
      <c r="G24" s="142"/>
    </row>
    <row r="25" spans="1:7">
      <c r="A25" s="133" t="s">
        <v>60</v>
      </c>
      <c r="B25" s="103"/>
      <c r="C25" s="143"/>
      <c r="D25" s="103" t="s">
        <v>60</v>
      </c>
      <c r="F25" s="144" t="s">
        <v>60</v>
      </c>
      <c r="G25" s="145"/>
    </row>
    <row r="26" spans="1:7" ht="37.5" customHeight="1">
      <c r="A26" s="133" t="s">
        <v>61</v>
      </c>
      <c r="B26" s="146"/>
      <c r="C26" s="143"/>
      <c r="D26" s="103" t="s">
        <v>61</v>
      </c>
      <c r="F26" s="144" t="s">
        <v>61</v>
      </c>
      <c r="G26" s="145"/>
    </row>
    <row r="27" spans="1:7">
      <c r="A27" s="133"/>
      <c r="B27" s="147"/>
      <c r="C27" s="143"/>
      <c r="D27" s="103"/>
      <c r="F27" s="144"/>
      <c r="G27" s="145"/>
    </row>
    <row r="28" spans="1:7">
      <c r="A28" s="133" t="s">
        <v>62</v>
      </c>
      <c r="B28" s="103"/>
      <c r="C28" s="143"/>
      <c r="D28" s="144" t="s">
        <v>63</v>
      </c>
      <c r="E28" s="143"/>
      <c r="F28" s="148" t="s">
        <v>63</v>
      </c>
      <c r="G28" s="145"/>
    </row>
    <row r="29" spans="1:7" ht="69" customHeight="1">
      <c r="A29" s="133"/>
      <c r="B29" s="103"/>
      <c r="C29" s="149"/>
      <c r="D29" s="150"/>
      <c r="E29" s="149"/>
      <c r="F29" s="103"/>
      <c r="G29" s="145"/>
    </row>
    <row r="30" spans="1:7">
      <c r="A30" s="151" t="s">
        <v>12</v>
      </c>
      <c r="B30" s="152"/>
      <c r="C30" s="153">
        <v>21</v>
      </c>
      <c r="D30" s="152" t="s">
        <v>64</v>
      </c>
      <c r="E30" s="154"/>
      <c r="F30" s="284">
        <f>C23-F32</f>
        <v>0</v>
      </c>
      <c r="G30" s="285"/>
    </row>
    <row r="31" spans="1:7">
      <c r="A31" s="151" t="s">
        <v>65</v>
      </c>
      <c r="B31" s="152"/>
      <c r="C31" s="153">
        <f>C30</f>
        <v>21</v>
      </c>
      <c r="D31" s="152" t="s">
        <v>66</v>
      </c>
      <c r="E31" s="154"/>
      <c r="F31" s="284">
        <f>ROUND(PRODUCT(F30,C31/100),0)</f>
        <v>0</v>
      </c>
      <c r="G31" s="285"/>
    </row>
    <row r="32" spans="1:7">
      <c r="A32" s="151" t="s">
        <v>12</v>
      </c>
      <c r="B32" s="152"/>
      <c r="C32" s="153">
        <v>0</v>
      </c>
      <c r="D32" s="152" t="s">
        <v>66</v>
      </c>
      <c r="E32" s="154"/>
      <c r="F32" s="284">
        <v>0</v>
      </c>
      <c r="G32" s="285"/>
    </row>
    <row r="33" spans="1:8">
      <c r="A33" s="151" t="s">
        <v>65</v>
      </c>
      <c r="B33" s="155"/>
      <c r="C33" s="156">
        <f>C32</f>
        <v>0</v>
      </c>
      <c r="D33" s="152" t="s">
        <v>66</v>
      </c>
      <c r="E33" s="129"/>
      <c r="F33" s="284">
        <f>ROUND(PRODUCT(F32,C33/100),0)</f>
        <v>0</v>
      </c>
      <c r="G33" s="285"/>
    </row>
    <row r="34" spans="1:8" s="160" customFormat="1" ht="19.5" customHeight="1" thickBot="1">
      <c r="A34" s="157" t="s">
        <v>67</v>
      </c>
      <c r="B34" s="158"/>
      <c r="C34" s="158"/>
      <c r="D34" s="158"/>
      <c r="E34" s="159"/>
      <c r="F34" s="286">
        <f>ROUND(SUM(F30:F33),0)</f>
        <v>0</v>
      </c>
      <c r="G34" s="287"/>
    </row>
    <row r="36" spans="1:8">
      <c r="A36" s="2" t="s">
        <v>68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>
      <c r="A37" s="2"/>
      <c r="B37" s="288"/>
      <c r="C37" s="288"/>
      <c r="D37" s="288"/>
      <c r="E37" s="288"/>
      <c r="F37" s="288"/>
      <c r="G37" s="288"/>
      <c r="H37" s="1" t="s">
        <v>2</v>
      </c>
    </row>
    <row r="38" spans="1:8" ht="12.75" customHeight="1">
      <c r="A38" s="161"/>
      <c r="B38" s="288"/>
      <c r="C38" s="288"/>
      <c r="D38" s="288"/>
      <c r="E38" s="288"/>
      <c r="F38" s="288"/>
      <c r="G38" s="288"/>
      <c r="H38" s="1" t="s">
        <v>2</v>
      </c>
    </row>
    <row r="39" spans="1:8">
      <c r="A39" s="161"/>
      <c r="B39" s="288"/>
      <c r="C39" s="288"/>
      <c r="D39" s="288"/>
      <c r="E39" s="288"/>
      <c r="F39" s="288"/>
      <c r="G39" s="288"/>
      <c r="H39" s="1" t="s">
        <v>2</v>
      </c>
    </row>
    <row r="40" spans="1:8">
      <c r="A40" s="161"/>
      <c r="B40" s="288"/>
      <c r="C40" s="288"/>
      <c r="D40" s="288"/>
      <c r="E40" s="288"/>
      <c r="F40" s="288"/>
      <c r="G40" s="288"/>
      <c r="H40" s="1" t="s">
        <v>2</v>
      </c>
    </row>
    <row r="41" spans="1:8">
      <c r="A41" s="161"/>
      <c r="B41" s="288"/>
      <c r="C41" s="288"/>
      <c r="D41" s="288"/>
      <c r="E41" s="288"/>
      <c r="F41" s="288"/>
      <c r="G41" s="288"/>
      <c r="H41" s="1" t="s">
        <v>2</v>
      </c>
    </row>
    <row r="42" spans="1:8">
      <c r="A42" s="161"/>
      <c r="B42" s="288"/>
      <c r="C42" s="288"/>
      <c r="D42" s="288"/>
      <c r="E42" s="288"/>
      <c r="F42" s="288"/>
      <c r="G42" s="288"/>
      <c r="H42" s="1" t="s">
        <v>2</v>
      </c>
    </row>
    <row r="43" spans="1:8">
      <c r="A43" s="161"/>
      <c r="B43" s="288"/>
      <c r="C43" s="288"/>
      <c r="D43" s="288"/>
      <c r="E43" s="288"/>
      <c r="F43" s="288"/>
      <c r="G43" s="288"/>
      <c r="H43" s="1" t="s">
        <v>2</v>
      </c>
    </row>
    <row r="44" spans="1:8" ht="12.75" customHeight="1">
      <c r="A44" s="161"/>
      <c r="B44" s="288"/>
      <c r="C44" s="288"/>
      <c r="D44" s="288"/>
      <c r="E44" s="288"/>
      <c r="F44" s="288"/>
      <c r="G44" s="288"/>
      <c r="H44" s="1" t="s">
        <v>2</v>
      </c>
    </row>
    <row r="45" spans="1:8" ht="12.75" customHeight="1">
      <c r="A45" s="161"/>
      <c r="B45" s="288"/>
      <c r="C45" s="288"/>
      <c r="D45" s="288"/>
      <c r="E45" s="288"/>
      <c r="F45" s="288"/>
      <c r="G45" s="288"/>
      <c r="H45" s="1" t="s">
        <v>2</v>
      </c>
    </row>
    <row r="46" spans="1:8">
      <c r="B46" s="283"/>
      <c r="C46" s="283"/>
      <c r="D46" s="283"/>
      <c r="E46" s="283"/>
      <c r="F46" s="283"/>
      <c r="G46" s="283"/>
    </row>
    <row r="47" spans="1:8">
      <c r="B47" s="283"/>
      <c r="C47" s="283"/>
      <c r="D47" s="283"/>
      <c r="E47" s="283"/>
      <c r="F47" s="283"/>
      <c r="G47" s="283"/>
    </row>
    <row r="48" spans="1:8">
      <c r="B48" s="283"/>
      <c r="C48" s="283"/>
      <c r="D48" s="283"/>
      <c r="E48" s="283"/>
      <c r="F48" s="283"/>
      <c r="G48" s="283"/>
    </row>
    <row r="49" spans="2:7">
      <c r="B49" s="283"/>
      <c r="C49" s="283"/>
      <c r="D49" s="283"/>
      <c r="E49" s="283"/>
      <c r="F49" s="283"/>
      <c r="G49" s="283"/>
    </row>
    <row r="50" spans="2:7">
      <c r="B50" s="283"/>
      <c r="C50" s="283"/>
      <c r="D50" s="283"/>
      <c r="E50" s="283"/>
      <c r="F50" s="283"/>
      <c r="G50" s="283"/>
    </row>
    <row r="51" spans="2:7">
      <c r="B51" s="283"/>
      <c r="C51" s="283"/>
      <c r="D51" s="283"/>
      <c r="E51" s="283"/>
      <c r="F51" s="283"/>
      <c r="G51" s="283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5"/>
  <sheetViews>
    <sheetView workbookViewId="0">
      <selection activeCell="G31" sqref="G3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94" t="s">
        <v>3</v>
      </c>
      <c r="B1" s="295"/>
      <c r="C1" s="162" t="s">
        <v>97</v>
      </c>
      <c r="D1" s="163"/>
      <c r="E1" s="164"/>
      <c r="F1" s="163"/>
      <c r="G1" s="165" t="s">
        <v>69</v>
      </c>
      <c r="H1" s="166" t="s">
        <v>211</v>
      </c>
      <c r="I1" s="167"/>
    </row>
    <row r="2" spans="1:9" ht="13.5" thickBot="1">
      <c r="A2" s="296" t="s">
        <v>70</v>
      </c>
      <c r="B2" s="297"/>
      <c r="C2" s="168" t="s">
        <v>213</v>
      </c>
      <c r="D2" s="169"/>
      <c r="E2" s="170"/>
      <c r="F2" s="169"/>
      <c r="G2" s="298" t="s">
        <v>101</v>
      </c>
      <c r="H2" s="299"/>
      <c r="I2" s="300"/>
    </row>
    <row r="3" spans="1:9" ht="13.5" thickTop="1">
      <c r="F3" s="103"/>
    </row>
    <row r="4" spans="1:9" ht="19.5" customHeight="1">
      <c r="A4" s="171" t="s">
        <v>71</v>
      </c>
      <c r="B4" s="172"/>
      <c r="C4" s="172"/>
      <c r="D4" s="172"/>
      <c r="E4" s="173"/>
      <c r="F4" s="172"/>
      <c r="G4" s="172"/>
      <c r="H4" s="172"/>
      <c r="I4" s="172"/>
    </row>
    <row r="5" spans="1:9" ht="13.5" thickBot="1"/>
    <row r="6" spans="1:9" s="103" customFormat="1" ht="13.5" thickBot="1">
      <c r="A6" s="174"/>
      <c r="B6" s="175" t="s">
        <v>72</v>
      </c>
      <c r="C6" s="175"/>
      <c r="D6" s="176"/>
      <c r="E6" s="177" t="s">
        <v>20</v>
      </c>
      <c r="F6" s="178" t="s">
        <v>21</v>
      </c>
      <c r="G6" s="178" t="s">
        <v>22</v>
      </c>
      <c r="H6" s="178" t="s">
        <v>23</v>
      </c>
      <c r="I6" s="179" t="s">
        <v>24</v>
      </c>
    </row>
    <row r="7" spans="1:9" s="103" customFormat="1">
      <c r="A7" s="261" t="str">
        <f>'02 36902 Pol'!B7</f>
        <v>1</v>
      </c>
      <c r="B7" s="60" t="str">
        <f>'02 36902 Pol'!C7</f>
        <v>Zemní práce</v>
      </c>
      <c r="D7" s="180"/>
      <c r="E7" s="262">
        <f>'02 36902 Pol'!BA12</f>
        <v>0</v>
      </c>
      <c r="F7" s="263">
        <f>'02 36902 Pol'!BB12</f>
        <v>0</v>
      </c>
      <c r="G7" s="263">
        <f>'02 36902 Pol'!BC12</f>
        <v>0</v>
      </c>
      <c r="H7" s="263">
        <f>'02 36902 Pol'!BD12</f>
        <v>0</v>
      </c>
      <c r="I7" s="264">
        <f>'02 36902 Pol'!BE12</f>
        <v>0</v>
      </c>
    </row>
    <row r="8" spans="1:9" s="103" customFormat="1">
      <c r="A8" s="261" t="str">
        <f>'02 36902 Pol'!B13</f>
        <v>3</v>
      </c>
      <c r="B8" s="60" t="str">
        <f>'02 36902 Pol'!C13</f>
        <v>Svislé a kompletní konstrukce</v>
      </c>
      <c r="D8" s="180"/>
      <c r="E8" s="262">
        <f>'02 36902 Pol'!BA17</f>
        <v>0</v>
      </c>
      <c r="F8" s="263">
        <f>'02 36902 Pol'!BB17</f>
        <v>0</v>
      </c>
      <c r="G8" s="263">
        <f>'02 36902 Pol'!BC17</f>
        <v>0</v>
      </c>
      <c r="H8" s="263">
        <f>'02 36902 Pol'!BD17</f>
        <v>0</v>
      </c>
      <c r="I8" s="264">
        <f>'02 36902 Pol'!BE17</f>
        <v>0</v>
      </c>
    </row>
    <row r="9" spans="1:9" s="103" customFormat="1">
      <c r="A9" s="261" t="str">
        <f>'02 36902 Pol'!B18</f>
        <v>43</v>
      </c>
      <c r="B9" s="60" t="str">
        <f>'02 36902 Pol'!C18</f>
        <v>Schodiště</v>
      </c>
      <c r="D9" s="180"/>
      <c r="E9" s="262">
        <f>'02 36902 Pol'!BA24</f>
        <v>0</v>
      </c>
      <c r="F9" s="263">
        <f>'02 36902 Pol'!BB24</f>
        <v>0</v>
      </c>
      <c r="G9" s="263">
        <f>'02 36902 Pol'!BC24</f>
        <v>0</v>
      </c>
      <c r="H9" s="263">
        <f>'02 36902 Pol'!BD24</f>
        <v>0</v>
      </c>
      <c r="I9" s="264">
        <f>'02 36902 Pol'!BE24</f>
        <v>0</v>
      </c>
    </row>
    <row r="10" spans="1:9" s="103" customFormat="1">
      <c r="A10" s="261" t="str">
        <f>'02 36902 Pol'!B25</f>
        <v>5</v>
      </c>
      <c r="B10" s="60" t="str">
        <f>'02 36902 Pol'!C25</f>
        <v>Komunikace</v>
      </c>
      <c r="D10" s="180"/>
      <c r="E10" s="262">
        <f>'02 36902 Pol'!BA29</f>
        <v>0</v>
      </c>
      <c r="F10" s="263">
        <f>'02 36902 Pol'!BB29</f>
        <v>0</v>
      </c>
      <c r="G10" s="263">
        <f>'02 36902 Pol'!BC29</f>
        <v>0</v>
      </c>
      <c r="H10" s="263">
        <f>'02 36902 Pol'!BD29</f>
        <v>0</v>
      </c>
      <c r="I10" s="264">
        <f>'02 36902 Pol'!BE29</f>
        <v>0</v>
      </c>
    </row>
    <row r="11" spans="1:9" s="103" customFormat="1">
      <c r="A11" s="261" t="str">
        <f>'02 36902 Pol'!B30</f>
        <v>61</v>
      </c>
      <c r="B11" s="60" t="str">
        <f>'02 36902 Pol'!C30</f>
        <v>Upravy povrchů vnitřní</v>
      </c>
      <c r="D11" s="180"/>
      <c r="E11" s="262">
        <f>'02 36902 Pol'!BA35</f>
        <v>0</v>
      </c>
      <c r="F11" s="263">
        <f>'02 36902 Pol'!BB35</f>
        <v>0</v>
      </c>
      <c r="G11" s="263">
        <f>'02 36902 Pol'!BC35</f>
        <v>0</v>
      </c>
      <c r="H11" s="263">
        <f>'02 36902 Pol'!BD35</f>
        <v>0</v>
      </c>
      <c r="I11" s="264">
        <f>'02 36902 Pol'!BE35</f>
        <v>0</v>
      </c>
    </row>
    <row r="12" spans="1:9" s="103" customFormat="1">
      <c r="A12" s="261" t="str">
        <f>'02 36902 Pol'!B36</f>
        <v>62</v>
      </c>
      <c r="B12" s="60" t="str">
        <f>'02 36902 Pol'!C36</f>
        <v>Úpravy povrchů vnější</v>
      </c>
      <c r="D12" s="180"/>
      <c r="E12" s="262">
        <f>'02 36902 Pol'!BA42</f>
        <v>0</v>
      </c>
      <c r="F12" s="263">
        <f>'02 36902 Pol'!BB42</f>
        <v>0</v>
      </c>
      <c r="G12" s="263">
        <f>'02 36902 Pol'!BC42</f>
        <v>0</v>
      </c>
      <c r="H12" s="263">
        <f>'02 36902 Pol'!BD42</f>
        <v>0</v>
      </c>
      <c r="I12" s="264">
        <f>'02 36902 Pol'!BE42</f>
        <v>0</v>
      </c>
    </row>
    <row r="13" spans="1:9" s="103" customFormat="1">
      <c r="A13" s="261" t="str">
        <f>'02 36902 Pol'!B43</f>
        <v>768</v>
      </c>
      <c r="B13" s="60" t="str">
        <f>'02 36902 Pol'!C43</f>
        <v>Hliníkové konstrukce</v>
      </c>
      <c r="D13" s="180"/>
      <c r="E13" s="262">
        <f>'02 36902 Pol'!BA49</f>
        <v>0</v>
      </c>
      <c r="F13" s="263">
        <f>'02 36902 Pol'!BB49</f>
        <v>0</v>
      </c>
      <c r="G13" s="263">
        <f>'02 36902 Pol'!BC49</f>
        <v>0</v>
      </c>
      <c r="H13" s="263">
        <f>'02 36902 Pol'!BD49</f>
        <v>0</v>
      </c>
      <c r="I13" s="264">
        <f>'02 36902 Pol'!BE49</f>
        <v>0</v>
      </c>
    </row>
    <row r="14" spans="1:9" s="103" customFormat="1">
      <c r="A14" s="261" t="str">
        <f>'02 36902 Pol'!B50</f>
        <v>9</v>
      </c>
      <c r="B14" s="60" t="str">
        <f>'02 36902 Pol'!C50</f>
        <v>Ostatní konstrukce, bourání</v>
      </c>
      <c r="D14" s="180"/>
      <c r="E14" s="262">
        <f>'02 36902 Pol'!BA54</f>
        <v>0</v>
      </c>
      <c r="F14" s="263">
        <f>'02 36902 Pol'!BB54</f>
        <v>0</v>
      </c>
      <c r="G14" s="263">
        <f>'02 36902 Pol'!BC54</f>
        <v>0</v>
      </c>
      <c r="H14" s="263">
        <f>'02 36902 Pol'!BD54</f>
        <v>0</v>
      </c>
      <c r="I14" s="264">
        <f>'02 36902 Pol'!BE54</f>
        <v>0</v>
      </c>
    </row>
    <row r="15" spans="1:9" s="103" customFormat="1">
      <c r="A15" s="261" t="str">
        <f>'02 36902 Pol'!B55</f>
        <v>94</v>
      </c>
      <c r="B15" s="60" t="str">
        <f>'02 36902 Pol'!C55</f>
        <v>Lešení a stavební výtahy</v>
      </c>
      <c r="D15" s="180"/>
      <c r="E15" s="262">
        <f>'02 36902 Pol'!BA60</f>
        <v>0</v>
      </c>
      <c r="F15" s="263">
        <f>'02 36902 Pol'!BB60</f>
        <v>0</v>
      </c>
      <c r="G15" s="263">
        <f>'02 36902 Pol'!BC60</f>
        <v>0</v>
      </c>
      <c r="H15" s="263">
        <f>'02 36902 Pol'!BD60</f>
        <v>0</v>
      </c>
      <c r="I15" s="264">
        <f>'02 36902 Pol'!BE60</f>
        <v>0</v>
      </c>
    </row>
    <row r="16" spans="1:9" s="103" customFormat="1">
      <c r="A16" s="261" t="str">
        <f>'02 36902 Pol'!B61</f>
        <v>96</v>
      </c>
      <c r="B16" s="60" t="str">
        <f>'02 36902 Pol'!C61</f>
        <v>Bourání konstrukcí</v>
      </c>
      <c r="D16" s="180"/>
      <c r="E16" s="262">
        <f>'02 36902 Pol'!BA70</f>
        <v>0</v>
      </c>
      <c r="F16" s="263">
        <f>'02 36902 Pol'!BB70</f>
        <v>0</v>
      </c>
      <c r="G16" s="263">
        <f>'02 36902 Pol'!BC70</f>
        <v>0</v>
      </c>
      <c r="H16" s="263">
        <f>'02 36902 Pol'!BD70</f>
        <v>0</v>
      </c>
      <c r="I16" s="264">
        <f>'02 36902 Pol'!BE70</f>
        <v>0</v>
      </c>
    </row>
    <row r="17" spans="1:57" s="103" customFormat="1">
      <c r="A17" s="261" t="str">
        <f>'02 36902 Pol'!B71</f>
        <v>99</v>
      </c>
      <c r="B17" s="60" t="str">
        <f>'02 36902 Pol'!C71</f>
        <v>Staveništní přesun hmot</v>
      </c>
      <c r="D17" s="180"/>
      <c r="E17" s="262">
        <f>'02 36902 Pol'!BA73</f>
        <v>0</v>
      </c>
      <c r="F17" s="263">
        <f>'02 36902 Pol'!BB73</f>
        <v>0</v>
      </c>
      <c r="G17" s="263">
        <f>'02 36902 Pol'!BC73</f>
        <v>0</v>
      </c>
      <c r="H17" s="263">
        <f>'02 36902 Pol'!BD73</f>
        <v>0</v>
      </c>
      <c r="I17" s="264">
        <f>'02 36902 Pol'!BE73</f>
        <v>0</v>
      </c>
    </row>
    <row r="18" spans="1:57" s="103" customFormat="1">
      <c r="A18" s="261" t="str">
        <f>'02 36902 Pol'!B74</f>
        <v>711</v>
      </c>
      <c r="B18" s="60" t="str">
        <f>'02 36902 Pol'!C74</f>
        <v>Izolace proti vodě</v>
      </c>
      <c r="D18" s="180"/>
      <c r="E18" s="262">
        <f>'02 36902 Pol'!BA77</f>
        <v>0</v>
      </c>
      <c r="F18" s="263">
        <f>'02 36902 Pol'!BB77</f>
        <v>0</v>
      </c>
      <c r="G18" s="263">
        <f>'02 36902 Pol'!BC77</f>
        <v>0</v>
      </c>
      <c r="H18" s="263">
        <f>'02 36902 Pol'!BD77</f>
        <v>0</v>
      </c>
      <c r="I18" s="264">
        <f>'02 36902 Pol'!BE77</f>
        <v>0</v>
      </c>
    </row>
    <row r="19" spans="1:57" s="103" customFormat="1">
      <c r="A19" s="261" t="str">
        <f>'02 36902 Pol'!B78</f>
        <v>712</v>
      </c>
      <c r="B19" s="60" t="str">
        <f>'02 36902 Pol'!C78</f>
        <v>Živičné krytiny</v>
      </c>
      <c r="D19" s="180"/>
      <c r="E19" s="262">
        <f>'02 36902 Pol'!BA89</f>
        <v>0</v>
      </c>
      <c r="F19" s="263">
        <f>'02 36902 Pol'!BB89</f>
        <v>0</v>
      </c>
      <c r="G19" s="263">
        <f>'02 36902 Pol'!BC89</f>
        <v>0</v>
      </c>
      <c r="H19" s="263">
        <f>'02 36902 Pol'!BD89</f>
        <v>0</v>
      </c>
      <c r="I19" s="264">
        <f>'02 36902 Pol'!BE89</f>
        <v>0</v>
      </c>
    </row>
    <row r="20" spans="1:57" s="103" customFormat="1">
      <c r="A20" s="261" t="str">
        <f>'02 36902 Pol'!B90</f>
        <v>764</v>
      </c>
      <c r="B20" s="60" t="str">
        <f>'02 36902 Pol'!C90</f>
        <v>Konstrukce klempířské</v>
      </c>
      <c r="D20" s="180"/>
      <c r="E20" s="262">
        <f>'02 36902 Pol'!BA94</f>
        <v>0</v>
      </c>
      <c r="F20" s="263">
        <f>'02 36902 Pol'!BB94</f>
        <v>0</v>
      </c>
      <c r="G20" s="263">
        <f>'02 36902 Pol'!BC94</f>
        <v>0</v>
      </c>
      <c r="H20" s="263">
        <f>'02 36902 Pol'!BD94</f>
        <v>0</v>
      </c>
      <c r="I20" s="264">
        <f>'02 36902 Pol'!BE94</f>
        <v>0</v>
      </c>
    </row>
    <row r="21" spans="1:57" s="103" customFormat="1">
      <c r="A21" s="261" t="str">
        <f>'02 36902 Pol'!B95</f>
        <v>769</v>
      </c>
      <c r="B21" s="60" t="str">
        <f>'02 36902 Pol'!C95</f>
        <v>Otvorové prvky z plastu</v>
      </c>
      <c r="D21" s="180"/>
      <c r="E21" s="262">
        <f>'02 36902 Pol'!BA100</f>
        <v>0</v>
      </c>
      <c r="F21" s="263">
        <f>'02 36902 Pol'!BB100</f>
        <v>0</v>
      </c>
      <c r="G21" s="263">
        <f>'02 36902 Pol'!BC100</f>
        <v>0</v>
      </c>
      <c r="H21" s="263">
        <f>'02 36902 Pol'!BD100</f>
        <v>0</v>
      </c>
      <c r="I21" s="264">
        <f>'02 36902 Pol'!BE100</f>
        <v>0</v>
      </c>
    </row>
    <row r="22" spans="1:57" s="103" customFormat="1">
      <c r="A22" s="261" t="str">
        <f>'02 36902 Pol'!B101</f>
        <v>781</v>
      </c>
      <c r="B22" s="60" t="str">
        <f>'02 36902 Pol'!C101</f>
        <v>Obklady keramické</v>
      </c>
      <c r="D22" s="180"/>
      <c r="E22" s="262">
        <f>'02 36902 Pol'!BA108</f>
        <v>0</v>
      </c>
      <c r="F22" s="263">
        <f>'02 36902 Pol'!BB108</f>
        <v>0</v>
      </c>
      <c r="G22" s="263">
        <f>'02 36902 Pol'!BC108</f>
        <v>0</v>
      </c>
      <c r="H22" s="263">
        <f>'02 36902 Pol'!BD108</f>
        <v>0</v>
      </c>
      <c r="I22" s="264">
        <f>'02 36902 Pol'!BE108</f>
        <v>0</v>
      </c>
    </row>
    <row r="23" spans="1:57" s="103" customFormat="1">
      <c r="A23" s="261" t="str">
        <f>'02 36902 Pol'!B109</f>
        <v>784</v>
      </c>
      <c r="B23" s="60" t="str">
        <f>'02 36902 Pol'!C109</f>
        <v>Malby</v>
      </c>
      <c r="D23" s="180"/>
      <c r="E23" s="262">
        <f>'02 36902 Pol'!BA112</f>
        <v>0</v>
      </c>
      <c r="F23" s="263">
        <f>'02 36902 Pol'!BB112</f>
        <v>0</v>
      </c>
      <c r="G23" s="263">
        <f>'02 36902 Pol'!BC112</f>
        <v>0</v>
      </c>
      <c r="H23" s="263">
        <f>'02 36902 Pol'!BD112</f>
        <v>0</v>
      </c>
      <c r="I23" s="264">
        <f>'02 36902 Pol'!BE112</f>
        <v>0</v>
      </c>
    </row>
    <row r="24" spans="1:57" s="103" customFormat="1">
      <c r="A24" s="261" t="str">
        <f>'02 36902 Pol'!B113</f>
        <v>M21</v>
      </c>
      <c r="B24" s="60" t="str">
        <f>'02 36902 Pol'!C113</f>
        <v>Elektromontáže</v>
      </c>
      <c r="D24" s="180"/>
      <c r="E24" s="262">
        <f>'02 36902 Pol'!BA116</f>
        <v>0</v>
      </c>
      <c r="F24" s="263">
        <f>'02 36902 Pol'!BB116</f>
        <v>0</v>
      </c>
      <c r="G24" s="263">
        <f>'02 36902 Pol'!BC116</f>
        <v>0</v>
      </c>
      <c r="H24" s="263">
        <f>SUM('02 36902 Pol'!G116)</f>
        <v>0</v>
      </c>
      <c r="I24" s="264">
        <f>'02 36902 Pol'!BE116</f>
        <v>0</v>
      </c>
    </row>
    <row r="25" spans="1:57" s="103" customFormat="1" ht="13.5" thickBot="1">
      <c r="A25" s="261" t="str">
        <f>'02 36902 Pol'!B117</f>
        <v>D96</v>
      </c>
      <c r="B25" s="60" t="str">
        <f>'02 36902 Pol'!C117</f>
        <v>Přesuny suti a vybouraných hmot</v>
      </c>
      <c r="D25" s="180"/>
      <c r="E25" s="262">
        <f>'02 36902 Pol'!BA123</f>
        <v>0</v>
      </c>
      <c r="F25" s="263">
        <f>'02 36902 Pol'!BB123</f>
        <v>0</v>
      </c>
      <c r="G25" s="263">
        <f>'02 36902 Pol'!BC123</f>
        <v>0</v>
      </c>
      <c r="H25" s="263">
        <f>'02 36902 Pol'!BD123</f>
        <v>0</v>
      </c>
      <c r="I25" s="264">
        <f>'02 36902 Pol'!BE123</f>
        <v>0</v>
      </c>
    </row>
    <row r="26" spans="1:57" s="14" customFormat="1" ht="13.5" thickBot="1">
      <c r="A26" s="181"/>
      <c r="B26" s="182" t="s">
        <v>73</v>
      </c>
      <c r="C26" s="182"/>
      <c r="D26" s="183"/>
      <c r="E26" s="184">
        <f>SUM(E7:E25)</f>
        <v>0</v>
      </c>
      <c r="F26" s="185">
        <f>SUM(F7:F25)</f>
        <v>0</v>
      </c>
      <c r="G26" s="185">
        <f>SUM(G7:G25)</f>
        <v>0</v>
      </c>
      <c r="H26" s="185">
        <f>SUM(H7:H25)</f>
        <v>0</v>
      </c>
      <c r="I26" s="186">
        <f>SUM(I7:I25)</f>
        <v>0</v>
      </c>
    </row>
    <row r="27" spans="1:57">
      <c r="A27" s="103"/>
      <c r="B27" s="103"/>
      <c r="C27" s="103"/>
      <c r="D27" s="103"/>
      <c r="E27" s="103"/>
      <c r="F27" s="103"/>
      <c r="G27" s="103"/>
      <c r="H27" s="103"/>
      <c r="I27" s="103"/>
    </row>
    <row r="28" spans="1:57" ht="19.5" customHeight="1">
      <c r="A28" s="172" t="s">
        <v>74</v>
      </c>
      <c r="B28" s="172"/>
      <c r="C28" s="172"/>
      <c r="D28" s="172"/>
      <c r="E28" s="172"/>
      <c r="F28" s="172"/>
      <c r="G28" s="187"/>
      <c r="H28" s="172"/>
      <c r="I28" s="172"/>
      <c r="BA28" s="109"/>
      <c r="BB28" s="109"/>
      <c r="BC28" s="109"/>
      <c r="BD28" s="109"/>
      <c r="BE28" s="109"/>
    </row>
    <row r="29" spans="1:57" ht="13.5" thickBot="1"/>
    <row r="30" spans="1:57">
      <c r="A30" s="138" t="s">
        <v>75</v>
      </c>
      <c r="B30" s="139"/>
      <c r="C30" s="139"/>
      <c r="D30" s="188"/>
      <c r="E30" s="189" t="s">
        <v>76</v>
      </c>
      <c r="F30" s="190" t="s">
        <v>13</v>
      </c>
      <c r="G30" s="191" t="s">
        <v>77</v>
      </c>
      <c r="H30" s="192"/>
      <c r="I30" s="193" t="s">
        <v>76</v>
      </c>
    </row>
    <row r="31" spans="1:57">
      <c r="A31" s="132" t="s">
        <v>208</v>
      </c>
      <c r="B31" s="123"/>
      <c r="C31" s="123"/>
      <c r="D31" s="194"/>
      <c r="E31" s="195">
        <v>0</v>
      </c>
      <c r="F31" s="196">
        <v>3</v>
      </c>
      <c r="G31" s="197">
        <f>SUM(E26:I26)</f>
        <v>0</v>
      </c>
      <c r="H31" s="198"/>
      <c r="I31" s="199">
        <f>E31+F31*G31/100</f>
        <v>0</v>
      </c>
      <c r="BA31" s="1">
        <v>2</v>
      </c>
    </row>
    <row r="32" spans="1:57">
      <c r="A32" s="132" t="s">
        <v>209</v>
      </c>
      <c r="B32" s="123"/>
      <c r="C32" s="123"/>
      <c r="D32" s="194"/>
      <c r="E32" s="195">
        <v>0</v>
      </c>
      <c r="F32" s="196">
        <v>2</v>
      </c>
      <c r="G32" s="197">
        <f>SUM(E26:I26)</f>
        <v>0</v>
      </c>
      <c r="H32" s="198"/>
      <c r="I32" s="199">
        <f>E32+F32*G32/100</f>
        <v>0</v>
      </c>
      <c r="BA32" s="1">
        <v>2</v>
      </c>
    </row>
    <row r="33" spans="1:53">
      <c r="A33" s="132" t="s">
        <v>210</v>
      </c>
      <c r="B33" s="123"/>
      <c r="C33" s="123"/>
      <c r="D33" s="194"/>
      <c r="E33" s="195">
        <v>0</v>
      </c>
      <c r="F33" s="196">
        <v>1</v>
      </c>
      <c r="G33" s="197">
        <f>SUM(E26:I26)</f>
        <v>0</v>
      </c>
      <c r="H33" s="198"/>
      <c r="I33" s="199">
        <f>E33+F33*G33/100</f>
        <v>0</v>
      </c>
      <c r="BA33" s="1">
        <v>2</v>
      </c>
    </row>
    <row r="34" spans="1:53" ht="13.5" thickBot="1">
      <c r="A34" s="200"/>
      <c r="B34" s="201" t="s">
        <v>78</v>
      </c>
      <c r="C34" s="202"/>
      <c r="D34" s="203"/>
      <c r="E34" s="204"/>
      <c r="F34" s="205"/>
      <c r="G34" s="205"/>
      <c r="H34" s="301">
        <f>SUM(I31:I33)</f>
        <v>0</v>
      </c>
      <c r="I34" s="302"/>
    </row>
    <row r="36" spans="1:53">
      <c r="B36" s="14"/>
      <c r="F36" s="206"/>
      <c r="G36" s="207"/>
      <c r="H36" s="207"/>
      <c r="I36" s="46"/>
    </row>
    <row r="37" spans="1:53">
      <c r="F37" s="206"/>
      <c r="G37" s="207"/>
      <c r="H37" s="207"/>
      <c r="I37" s="46"/>
    </row>
    <row r="38" spans="1:53">
      <c r="F38" s="206"/>
      <c r="G38" s="207"/>
      <c r="H38" s="207"/>
      <c r="I38" s="46"/>
    </row>
    <row r="39" spans="1:53">
      <c r="F39" s="206"/>
      <c r="G39" s="207"/>
      <c r="H39" s="207"/>
      <c r="I39" s="46"/>
    </row>
    <row r="40" spans="1:53">
      <c r="F40" s="206"/>
      <c r="G40" s="207"/>
      <c r="H40" s="207"/>
      <c r="I40" s="46"/>
    </row>
    <row r="41" spans="1:53">
      <c r="F41" s="206"/>
      <c r="G41" s="207"/>
      <c r="H41" s="207"/>
      <c r="I41" s="46"/>
    </row>
    <row r="42" spans="1:53">
      <c r="F42" s="206"/>
      <c r="G42" s="207"/>
      <c r="H42" s="207"/>
      <c r="I42" s="46"/>
    </row>
    <row r="43" spans="1:53">
      <c r="F43" s="206"/>
      <c r="G43" s="207"/>
      <c r="H43" s="207"/>
      <c r="I43" s="46"/>
    </row>
    <row r="44" spans="1:53">
      <c r="F44" s="206"/>
      <c r="G44" s="207"/>
      <c r="H44" s="207"/>
      <c r="I44" s="46"/>
    </row>
    <row r="45" spans="1:53">
      <c r="F45" s="206"/>
      <c r="G45" s="207"/>
      <c r="H45" s="207"/>
      <c r="I45" s="46"/>
    </row>
    <row r="46" spans="1:53">
      <c r="F46" s="206"/>
      <c r="G46" s="207"/>
      <c r="H46" s="207"/>
      <c r="I46" s="46"/>
    </row>
    <row r="47" spans="1:53">
      <c r="F47" s="206"/>
      <c r="G47" s="207"/>
      <c r="H47" s="207"/>
      <c r="I47" s="46"/>
    </row>
    <row r="48" spans="1:53">
      <c r="F48" s="206"/>
      <c r="G48" s="207"/>
      <c r="H48" s="207"/>
      <c r="I48" s="46"/>
    </row>
    <row r="49" spans="6:9">
      <c r="F49" s="206"/>
      <c r="G49" s="207"/>
      <c r="H49" s="207"/>
      <c r="I49" s="46"/>
    </row>
    <row r="50" spans="6:9">
      <c r="F50" s="206"/>
      <c r="G50" s="207"/>
      <c r="H50" s="207"/>
      <c r="I50" s="46"/>
    </row>
    <row r="51" spans="6:9">
      <c r="F51" s="206"/>
      <c r="G51" s="207"/>
      <c r="H51" s="207"/>
      <c r="I51" s="46"/>
    </row>
    <row r="52" spans="6:9">
      <c r="F52" s="206"/>
      <c r="G52" s="207"/>
      <c r="H52" s="207"/>
      <c r="I52" s="46"/>
    </row>
    <row r="53" spans="6:9">
      <c r="F53" s="206"/>
      <c r="G53" s="207"/>
      <c r="H53" s="207"/>
      <c r="I53" s="46"/>
    </row>
    <row r="54" spans="6:9">
      <c r="F54" s="206"/>
      <c r="G54" s="207"/>
      <c r="H54" s="207"/>
      <c r="I54" s="46"/>
    </row>
    <row r="55" spans="6:9">
      <c r="F55" s="206"/>
      <c r="G55" s="207"/>
      <c r="H55" s="207"/>
      <c r="I55" s="46"/>
    </row>
    <row r="56" spans="6:9">
      <c r="F56" s="206"/>
      <c r="G56" s="207"/>
      <c r="H56" s="207"/>
      <c r="I56" s="46"/>
    </row>
    <row r="57" spans="6:9">
      <c r="F57" s="206"/>
      <c r="G57" s="207"/>
      <c r="H57" s="207"/>
      <c r="I57" s="46"/>
    </row>
    <row r="58" spans="6:9">
      <c r="F58" s="206"/>
      <c r="G58" s="207"/>
      <c r="H58" s="207"/>
      <c r="I58" s="46"/>
    </row>
    <row r="59" spans="6:9">
      <c r="F59" s="206"/>
      <c r="G59" s="207"/>
      <c r="H59" s="207"/>
      <c r="I59" s="46"/>
    </row>
    <row r="60" spans="6:9">
      <c r="F60" s="206"/>
      <c r="G60" s="207"/>
      <c r="H60" s="207"/>
      <c r="I60" s="46"/>
    </row>
    <row r="61" spans="6:9">
      <c r="F61" s="206"/>
      <c r="G61" s="207"/>
      <c r="H61" s="207"/>
      <c r="I61" s="46"/>
    </row>
    <row r="62" spans="6:9">
      <c r="F62" s="206"/>
      <c r="G62" s="207"/>
      <c r="H62" s="207"/>
      <c r="I62" s="46"/>
    </row>
    <row r="63" spans="6:9">
      <c r="F63" s="206"/>
      <c r="G63" s="207"/>
      <c r="H63" s="207"/>
      <c r="I63" s="46"/>
    </row>
    <row r="64" spans="6:9">
      <c r="F64" s="206"/>
      <c r="G64" s="207"/>
      <c r="H64" s="207"/>
      <c r="I64" s="46"/>
    </row>
    <row r="65" spans="6:9">
      <c r="F65" s="206"/>
      <c r="G65" s="207"/>
      <c r="H65" s="207"/>
      <c r="I65" s="46"/>
    </row>
    <row r="66" spans="6:9">
      <c r="F66" s="206"/>
      <c r="G66" s="207"/>
      <c r="H66" s="207"/>
      <c r="I66" s="46"/>
    </row>
    <row r="67" spans="6:9">
      <c r="F67" s="206"/>
      <c r="G67" s="207"/>
      <c r="H67" s="207"/>
      <c r="I67" s="46"/>
    </row>
    <row r="68" spans="6:9">
      <c r="F68" s="206"/>
      <c r="G68" s="207"/>
      <c r="H68" s="207"/>
      <c r="I68" s="46"/>
    </row>
    <row r="69" spans="6:9">
      <c r="F69" s="206"/>
      <c r="G69" s="207"/>
      <c r="H69" s="207"/>
      <c r="I69" s="46"/>
    </row>
    <row r="70" spans="6:9">
      <c r="F70" s="206"/>
      <c r="G70" s="207"/>
      <c r="H70" s="207"/>
      <c r="I70" s="46"/>
    </row>
    <row r="71" spans="6:9">
      <c r="F71" s="206"/>
      <c r="G71" s="207"/>
      <c r="H71" s="207"/>
      <c r="I71" s="46"/>
    </row>
    <row r="72" spans="6:9">
      <c r="F72" s="206"/>
      <c r="G72" s="207"/>
      <c r="H72" s="207"/>
      <c r="I72" s="46"/>
    </row>
    <row r="73" spans="6:9">
      <c r="F73" s="206"/>
      <c r="G73" s="207"/>
      <c r="H73" s="207"/>
      <c r="I73" s="46"/>
    </row>
    <row r="74" spans="6:9">
      <c r="F74" s="206"/>
      <c r="G74" s="207"/>
      <c r="H74" s="207"/>
      <c r="I74" s="46"/>
    </row>
    <row r="75" spans="6:9">
      <c r="F75" s="206"/>
      <c r="G75" s="207"/>
      <c r="H75" s="207"/>
      <c r="I75" s="46"/>
    </row>
    <row r="76" spans="6:9">
      <c r="F76" s="206"/>
      <c r="G76" s="207"/>
      <c r="H76" s="207"/>
      <c r="I76" s="46"/>
    </row>
    <row r="77" spans="6:9">
      <c r="F77" s="206"/>
      <c r="G77" s="207"/>
      <c r="H77" s="207"/>
      <c r="I77" s="46"/>
    </row>
    <row r="78" spans="6:9">
      <c r="F78" s="206"/>
      <c r="G78" s="207"/>
      <c r="H78" s="207"/>
      <c r="I78" s="46"/>
    </row>
    <row r="79" spans="6:9">
      <c r="F79" s="206"/>
      <c r="G79" s="207"/>
      <c r="H79" s="207"/>
      <c r="I79" s="46"/>
    </row>
    <row r="80" spans="6:9">
      <c r="F80" s="206"/>
      <c r="G80" s="207"/>
      <c r="H80" s="207"/>
      <c r="I80" s="46"/>
    </row>
    <row r="81" spans="6:9">
      <c r="F81" s="206"/>
      <c r="G81" s="207"/>
      <c r="H81" s="207"/>
      <c r="I81" s="46"/>
    </row>
    <row r="82" spans="6:9">
      <c r="F82" s="206"/>
      <c r="G82" s="207"/>
      <c r="H82" s="207"/>
      <c r="I82" s="46"/>
    </row>
    <row r="83" spans="6:9">
      <c r="F83" s="206"/>
      <c r="G83" s="207"/>
      <c r="H83" s="207"/>
      <c r="I83" s="46"/>
    </row>
    <row r="84" spans="6:9">
      <c r="F84" s="206"/>
      <c r="G84" s="207"/>
      <c r="H84" s="207"/>
      <c r="I84" s="46"/>
    </row>
    <row r="85" spans="6:9">
      <c r="F85" s="206"/>
      <c r="G85" s="207"/>
      <c r="H85" s="207"/>
      <c r="I85" s="46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96"/>
  <sheetViews>
    <sheetView showGridLines="0" showZeros="0" topLeftCell="A103" zoomScaleNormal="100" zoomScaleSheetLayoutView="100" workbookViewId="0">
      <selection activeCell="F122" sqref="F7:F122"/>
    </sheetView>
  </sheetViews>
  <sheetFormatPr defaultRowHeight="12.75"/>
  <cols>
    <col min="1" max="1" width="4.42578125" style="208" customWidth="1"/>
    <col min="2" max="2" width="11.5703125" style="208" customWidth="1"/>
    <col min="3" max="3" width="40.42578125" style="208" customWidth="1"/>
    <col min="4" max="4" width="5.5703125" style="208" customWidth="1"/>
    <col min="5" max="5" width="8.5703125" style="218" customWidth="1"/>
    <col min="6" max="6" width="9.85546875" style="208" customWidth="1"/>
    <col min="7" max="7" width="13.85546875" style="208" customWidth="1"/>
    <col min="8" max="8" width="11.7109375" style="208" hidden="1" customWidth="1"/>
    <col min="9" max="9" width="11.5703125" style="208" hidden="1" customWidth="1"/>
    <col min="10" max="10" width="11" style="208" hidden="1" customWidth="1"/>
    <col min="11" max="11" width="10.42578125" style="208" hidden="1" customWidth="1"/>
    <col min="12" max="12" width="75.42578125" style="208" customWidth="1"/>
    <col min="13" max="13" width="45.28515625" style="208" customWidth="1"/>
    <col min="14" max="16384" width="9.140625" style="208"/>
  </cols>
  <sheetData>
    <row r="1" spans="1:80" ht="15.75">
      <c r="A1" s="303" t="s">
        <v>79</v>
      </c>
      <c r="B1" s="303"/>
      <c r="C1" s="303"/>
      <c r="D1" s="303"/>
      <c r="E1" s="303"/>
      <c r="F1" s="303"/>
      <c r="G1" s="303"/>
    </row>
    <row r="2" spans="1:80" ht="14.25" customHeight="1" thickBot="1">
      <c r="B2" s="209"/>
      <c r="C2" s="210"/>
      <c r="D2" s="210"/>
      <c r="E2" s="211"/>
      <c r="F2" s="210"/>
      <c r="G2" s="210"/>
    </row>
    <row r="3" spans="1:80" ht="13.5" thickTop="1">
      <c r="A3" s="294" t="s">
        <v>3</v>
      </c>
      <c r="B3" s="295"/>
      <c r="C3" s="162" t="s">
        <v>97</v>
      </c>
      <c r="D3" s="212"/>
      <c r="E3" s="213" t="s">
        <v>80</v>
      </c>
      <c r="F3" s="214" t="str">
        <f>'02 36902 Rek'!H1</f>
        <v>02</v>
      </c>
      <c r="G3" s="215"/>
    </row>
    <row r="4" spans="1:80" ht="13.5" thickBot="1">
      <c r="A4" s="304" t="s">
        <v>70</v>
      </c>
      <c r="B4" s="297"/>
      <c r="C4" s="168" t="s">
        <v>213</v>
      </c>
      <c r="D4" s="216"/>
      <c r="E4" s="305" t="str">
        <f>'02 36902 Rek'!G2</f>
        <v>dtto</v>
      </c>
      <c r="F4" s="306"/>
      <c r="G4" s="307"/>
    </row>
    <row r="5" spans="1:80" ht="13.5" thickTop="1">
      <c r="A5" s="217"/>
      <c r="G5" s="219"/>
    </row>
    <row r="6" spans="1:80" ht="27" customHeight="1">
      <c r="A6" s="220" t="s">
        <v>81</v>
      </c>
      <c r="B6" s="221" t="s">
        <v>82</v>
      </c>
      <c r="C6" s="221" t="s">
        <v>83</v>
      </c>
      <c r="D6" s="221" t="s">
        <v>84</v>
      </c>
      <c r="E6" s="222" t="s">
        <v>85</v>
      </c>
      <c r="F6" s="221" t="s">
        <v>86</v>
      </c>
      <c r="G6" s="223" t="s">
        <v>87</v>
      </c>
      <c r="H6" s="224" t="s">
        <v>88</v>
      </c>
      <c r="I6" s="224" t="s">
        <v>89</v>
      </c>
      <c r="J6" s="224" t="s">
        <v>90</v>
      </c>
      <c r="K6" s="224" t="s">
        <v>91</v>
      </c>
    </row>
    <row r="7" spans="1:80">
      <c r="A7" s="225" t="s">
        <v>92</v>
      </c>
      <c r="B7" s="226" t="s">
        <v>93</v>
      </c>
      <c r="C7" s="227" t="s">
        <v>94</v>
      </c>
      <c r="D7" s="228"/>
      <c r="E7" s="229"/>
      <c r="F7" s="229"/>
      <c r="G7" s="230"/>
      <c r="H7" s="231"/>
      <c r="I7" s="232"/>
      <c r="J7" s="233"/>
      <c r="K7" s="234"/>
      <c r="O7" s="235">
        <v>1</v>
      </c>
    </row>
    <row r="8" spans="1:80">
      <c r="A8" s="236">
        <v>1</v>
      </c>
      <c r="B8" s="237" t="s">
        <v>105</v>
      </c>
      <c r="C8" s="238" t="s">
        <v>106</v>
      </c>
      <c r="D8" s="239" t="s">
        <v>107</v>
      </c>
      <c r="E8" s="240">
        <v>6.3</v>
      </c>
      <c r="F8" s="240"/>
      <c r="G8" s="241">
        <f>E8*F8</f>
        <v>0</v>
      </c>
      <c r="H8" s="242">
        <v>0</v>
      </c>
      <c r="I8" s="243">
        <f>E8*H8</f>
        <v>0</v>
      </c>
      <c r="J8" s="242">
        <v>-0.13800000000000001</v>
      </c>
      <c r="K8" s="243">
        <f>E8*J8</f>
        <v>-0.86940000000000006</v>
      </c>
      <c r="O8" s="235">
        <v>2</v>
      </c>
      <c r="AA8" s="208">
        <v>1</v>
      </c>
      <c r="AB8" s="208">
        <v>1</v>
      </c>
      <c r="AC8" s="208">
        <v>1</v>
      </c>
      <c r="AZ8" s="208">
        <v>1</v>
      </c>
      <c r="BA8" s="208">
        <f>IF(AZ8=1,G8,0)</f>
        <v>0</v>
      </c>
      <c r="BB8" s="208">
        <f>IF(AZ8=2,G8,0)</f>
        <v>0</v>
      </c>
      <c r="BC8" s="208">
        <f>IF(AZ8=3,G8,0)</f>
        <v>0</v>
      </c>
      <c r="BD8" s="208">
        <f>IF(AZ8=4,G8,0)</f>
        <v>0</v>
      </c>
      <c r="BE8" s="208">
        <f>IF(AZ8=5,G8,0)</f>
        <v>0</v>
      </c>
      <c r="CA8" s="235">
        <v>1</v>
      </c>
      <c r="CB8" s="235">
        <v>1</v>
      </c>
    </row>
    <row r="9" spans="1:80">
      <c r="A9" s="236">
        <v>2</v>
      </c>
      <c r="B9" s="237" t="s">
        <v>215</v>
      </c>
      <c r="C9" s="238" t="s">
        <v>216</v>
      </c>
      <c r="D9" s="239" t="s">
        <v>107</v>
      </c>
      <c r="E9" s="240">
        <v>6.7</v>
      </c>
      <c r="F9" s="240"/>
      <c r="G9" s="241">
        <f>E9*F9</f>
        <v>0</v>
      </c>
      <c r="H9" s="242">
        <v>0</v>
      </c>
      <c r="I9" s="243">
        <f>E9*H9</f>
        <v>0</v>
      </c>
      <c r="J9" s="242">
        <v>-0.11</v>
      </c>
      <c r="K9" s="243">
        <f>E9*J9</f>
        <v>-0.73699999999999999</v>
      </c>
      <c r="O9" s="235">
        <v>2</v>
      </c>
      <c r="AA9" s="208">
        <v>1</v>
      </c>
      <c r="AB9" s="208">
        <v>1</v>
      </c>
      <c r="AC9" s="208">
        <v>1</v>
      </c>
      <c r="AZ9" s="208">
        <v>1</v>
      </c>
      <c r="BA9" s="208">
        <f>IF(AZ9=1,G9,0)</f>
        <v>0</v>
      </c>
      <c r="BB9" s="208">
        <f>IF(AZ9=2,G9,0)</f>
        <v>0</v>
      </c>
      <c r="BC9" s="208">
        <f>IF(AZ9=3,G9,0)</f>
        <v>0</v>
      </c>
      <c r="BD9" s="208">
        <f>IF(AZ9=4,G9,0)</f>
        <v>0</v>
      </c>
      <c r="BE9" s="208">
        <f>IF(AZ9=5,G9,0)</f>
        <v>0</v>
      </c>
      <c r="CA9" s="235">
        <v>1</v>
      </c>
      <c r="CB9" s="235">
        <v>1</v>
      </c>
    </row>
    <row r="10" spans="1:80">
      <c r="A10" s="236">
        <v>3</v>
      </c>
      <c r="B10" s="237" t="s">
        <v>217</v>
      </c>
      <c r="C10" s="238" t="s">
        <v>218</v>
      </c>
      <c r="D10" s="239" t="s">
        <v>107</v>
      </c>
      <c r="E10" s="240">
        <v>10.08</v>
      </c>
      <c r="F10" s="240"/>
      <c r="G10" s="241">
        <f>E10*F10</f>
        <v>0</v>
      </c>
      <c r="H10" s="242">
        <v>0</v>
      </c>
      <c r="I10" s="243">
        <f>E10*H10</f>
        <v>0</v>
      </c>
      <c r="J10" s="242">
        <v>0</v>
      </c>
      <c r="K10" s="243">
        <f>E10*J10</f>
        <v>0</v>
      </c>
      <c r="O10" s="235">
        <v>2</v>
      </c>
      <c r="AA10" s="208">
        <v>1</v>
      </c>
      <c r="AB10" s="208">
        <v>1</v>
      </c>
      <c r="AC10" s="208">
        <v>1</v>
      </c>
      <c r="AZ10" s="208">
        <v>1</v>
      </c>
      <c r="BA10" s="208">
        <f>IF(AZ10=1,G10,0)</f>
        <v>0</v>
      </c>
      <c r="BB10" s="208">
        <f>IF(AZ10=2,G10,0)</f>
        <v>0</v>
      </c>
      <c r="BC10" s="208">
        <f>IF(AZ10=3,G10,0)</f>
        <v>0</v>
      </c>
      <c r="BD10" s="208">
        <f>IF(AZ10=4,G10,0)</f>
        <v>0</v>
      </c>
      <c r="BE10" s="208">
        <f>IF(AZ10=5,G10,0)</f>
        <v>0</v>
      </c>
      <c r="CA10" s="235">
        <v>1</v>
      </c>
      <c r="CB10" s="235">
        <v>1</v>
      </c>
    </row>
    <row r="11" spans="1:80">
      <c r="A11" s="236">
        <v>4</v>
      </c>
      <c r="B11" s="237" t="s">
        <v>219</v>
      </c>
      <c r="C11" s="238" t="s">
        <v>220</v>
      </c>
      <c r="D11" s="239" t="s">
        <v>107</v>
      </c>
      <c r="E11" s="240">
        <v>3.78</v>
      </c>
      <c r="F11" s="240"/>
      <c r="G11" s="241">
        <f>E11*F11</f>
        <v>0</v>
      </c>
      <c r="H11" s="242">
        <v>0</v>
      </c>
      <c r="I11" s="243">
        <f>E11*H11</f>
        <v>0</v>
      </c>
      <c r="J11" s="242"/>
      <c r="K11" s="243">
        <f>E11*J11</f>
        <v>0</v>
      </c>
      <c r="O11" s="235">
        <v>2</v>
      </c>
      <c r="AA11" s="208">
        <v>12</v>
      </c>
      <c r="AB11" s="208">
        <v>0</v>
      </c>
      <c r="AC11" s="208">
        <v>4</v>
      </c>
      <c r="AZ11" s="208">
        <v>1</v>
      </c>
      <c r="BA11" s="208">
        <f>IF(AZ11=1,G11,0)</f>
        <v>0</v>
      </c>
      <c r="BB11" s="208">
        <f>IF(AZ11=2,G11,0)</f>
        <v>0</v>
      </c>
      <c r="BC11" s="208">
        <f>IF(AZ11=3,G11,0)</f>
        <v>0</v>
      </c>
      <c r="BD11" s="208">
        <f>IF(AZ11=4,G11,0)</f>
        <v>0</v>
      </c>
      <c r="BE11" s="208">
        <f>IF(AZ11=5,G11,0)</f>
        <v>0</v>
      </c>
      <c r="CA11" s="235">
        <v>12</v>
      </c>
      <c r="CB11" s="235">
        <v>0</v>
      </c>
    </row>
    <row r="12" spans="1:80">
      <c r="A12" s="245"/>
      <c r="B12" s="246" t="s">
        <v>96</v>
      </c>
      <c r="C12" s="247" t="s">
        <v>214</v>
      </c>
      <c r="D12" s="248"/>
      <c r="E12" s="249"/>
      <c r="F12" s="250"/>
      <c r="G12" s="251">
        <f>SUM(G7:G11)</f>
        <v>0</v>
      </c>
      <c r="H12" s="252"/>
      <c r="I12" s="253">
        <f>SUM(I7:I11)</f>
        <v>0</v>
      </c>
      <c r="J12" s="252"/>
      <c r="K12" s="253">
        <f>SUM(K7:K11)</f>
        <v>-1.6064000000000001</v>
      </c>
      <c r="O12" s="235">
        <v>4</v>
      </c>
      <c r="BA12" s="254">
        <f>SUM(BA7:BA11)</f>
        <v>0</v>
      </c>
      <c r="BB12" s="254">
        <f>SUM(BB7:BB11)</f>
        <v>0</v>
      </c>
      <c r="BC12" s="254">
        <f>SUM(BC7:BC11)</f>
        <v>0</v>
      </c>
      <c r="BD12" s="254">
        <f>SUM(BD7:BD11)</f>
        <v>0</v>
      </c>
      <c r="BE12" s="254">
        <f>SUM(BE7:BE11)</f>
        <v>0</v>
      </c>
    </row>
    <row r="13" spans="1:80">
      <c r="A13" s="225" t="s">
        <v>92</v>
      </c>
      <c r="B13" s="226" t="s">
        <v>221</v>
      </c>
      <c r="C13" s="227" t="s">
        <v>222</v>
      </c>
      <c r="D13" s="228"/>
      <c r="E13" s="229"/>
      <c r="F13" s="229"/>
      <c r="G13" s="230"/>
      <c r="H13" s="231"/>
      <c r="I13" s="232"/>
      <c r="J13" s="233"/>
      <c r="K13" s="234"/>
      <c r="O13" s="235">
        <v>1</v>
      </c>
    </row>
    <row r="14" spans="1:80" ht="22.5">
      <c r="A14" s="236">
        <v>5</v>
      </c>
      <c r="B14" s="237" t="s">
        <v>224</v>
      </c>
      <c r="C14" s="238" t="s">
        <v>225</v>
      </c>
      <c r="D14" s="239" t="s">
        <v>107</v>
      </c>
      <c r="E14" s="240">
        <v>10.44</v>
      </c>
      <c r="F14" s="240"/>
      <c r="G14" s="241">
        <f>E14*F14</f>
        <v>0</v>
      </c>
      <c r="H14" s="242">
        <v>0.12714</v>
      </c>
      <c r="I14" s="243">
        <f>E14*H14</f>
        <v>1.3273416</v>
      </c>
      <c r="J14" s="242">
        <v>0</v>
      </c>
      <c r="K14" s="243">
        <f>E14*J14</f>
        <v>0</v>
      </c>
      <c r="O14" s="235">
        <v>2</v>
      </c>
      <c r="AA14" s="208">
        <v>1</v>
      </c>
      <c r="AB14" s="208">
        <v>1</v>
      </c>
      <c r="AC14" s="208">
        <v>1</v>
      </c>
      <c r="AZ14" s="208">
        <v>1</v>
      </c>
      <c r="BA14" s="208">
        <f>IF(AZ14=1,G14,0)</f>
        <v>0</v>
      </c>
      <c r="BB14" s="208">
        <f>IF(AZ14=2,G14,0)</f>
        <v>0</v>
      </c>
      <c r="BC14" s="208">
        <f>IF(AZ14=3,G14,0)</f>
        <v>0</v>
      </c>
      <c r="BD14" s="208">
        <f>IF(AZ14=4,G14,0)</f>
        <v>0</v>
      </c>
      <c r="BE14" s="208">
        <f>IF(AZ14=5,G14,0)</f>
        <v>0</v>
      </c>
      <c r="CA14" s="235">
        <v>1</v>
      </c>
      <c r="CB14" s="235">
        <v>1</v>
      </c>
    </row>
    <row r="15" spans="1:80">
      <c r="A15" s="236">
        <v>6</v>
      </c>
      <c r="B15" s="237" t="s">
        <v>226</v>
      </c>
      <c r="C15" s="238" t="s">
        <v>227</v>
      </c>
      <c r="D15" s="239" t="s">
        <v>120</v>
      </c>
      <c r="E15" s="240">
        <v>12</v>
      </c>
      <c r="F15" s="240"/>
      <c r="G15" s="241">
        <f>E15*F15</f>
        <v>0</v>
      </c>
      <c r="H15" s="242">
        <v>1.0200000000000001E-3</v>
      </c>
      <c r="I15" s="243">
        <f>E15*H15</f>
        <v>1.2240000000000001E-2</v>
      </c>
      <c r="J15" s="242">
        <v>0</v>
      </c>
      <c r="K15" s="243">
        <f>E15*J15</f>
        <v>0</v>
      </c>
      <c r="O15" s="235">
        <v>2</v>
      </c>
      <c r="AA15" s="208">
        <v>1</v>
      </c>
      <c r="AB15" s="208">
        <v>1</v>
      </c>
      <c r="AC15" s="208">
        <v>1</v>
      </c>
      <c r="AZ15" s="208">
        <v>1</v>
      </c>
      <c r="BA15" s="208">
        <f>IF(AZ15=1,G15,0)</f>
        <v>0</v>
      </c>
      <c r="BB15" s="208">
        <f>IF(AZ15=2,G15,0)</f>
        <v>0</v>
      </c>
      <c r="BC15" s="208">
        <f>IF(AZ15=3,G15,0)</f>
        <v>0</v>
      </c>
      <c r="BD15" s="208">
        <f>IF(AZ15=4,G15,0)</f>
        <v>0</v>
      </c>
      <c r="BE15" s="208">
        <f>IF(AZ15=5,G15,0)</f>
        <v>0</v>
      </c>
      <c r="CA15" s="235">
        <v>1</v>
      </c>
      <c r="CB15" s="235">
        <v>1</v>
      </c>
    </row>
    <row r="16" spans="1:80" ht="22.5">
      <c r="A16" s="236">
        <v>7</v>
      </c>
      <c r="B16" s="237" t="s">
        <v>228</v>
      </c>
      <c r="C16" s="238" t="s">
        <v>229</v>
      </c>
      <c r="D16" s="239" t="s">
        <v>107</v>
      </c>
      <c r="E16" s="240">
        <v>1.08</v>
      </c>
      <c r="F16" s="240"/>
      <c r="G16" s="241">
        <f>E16*F16</f>
        <v>0</v>
      </c>
      <c r="H16" s="242">
        <v>0</v>
      </c>
      <c r="I16" s="243">
        <f>E16*H16</f>
        <v>0</v>
      </c>
      <c r="J16" s="242">
        <v>0</v>
      </c>
      <c r="K16" s="243">
        <f>E16*J16</f>
        <v>0</v>
      </c>
      <c r="O16" s="235">
        <v>2</v>
      </c>
      <c r="AA16" s="208">
        <v>1</v>
      </c>
      <c r="AB16" s="208">
        <v>0</v>
      </c>
      <c r="AC16" s="208">
        <v>0</v>
      </c>
      <c r="AZ16" s="208">
        <v>1</v>
      </c>
      <c r="BA16" s="208">
        <f>IF(AZ16=1,G16,0)</f>
        <v>0</v>
      </c>
      <c r="BB16" s="208">
        <f>IF(AZ16=2,G16,0)</f>
        <v>0</v>
      </c>
      <c r="BC16" s="208">
        <f>IF(AZ16=3,G16,0)</f>
        <v>0</v>
      </c>
      <c r="BD16" s="208">
        <f>IF(AZ16=4,G16,0)</f>
        <v>0</v>
      </c>
      <c r="BE16" s="208">
        <f>IF(AZ16=5,G16,0)</f>
        <v>0</v>
      </c>
      <c r="CA16" s="235">
        <v>1</v>
      </c>
      <c r="CB16" s="235">
        <v>0</v>
      </c>
    </row>
    <row r="17" spans="1:80">
      <c r="A17" s="245"/>
      <c r="B17" s="246" t="s">
        <v>96</v>
      </c>
      <c r="C17" s="247" t="s">
        <v>223</v>
      </c>
      <c r="D17" s="248"/>
      <c r="E17" s="249"/>
      <c r="F17" s="250"/>
      <c r="G17" s="251">
        <f>SUM(G13:G16)</f>
        <v>0</v>
      </c>
      <c r="H17" s="252"/>
      <c r="I17" s="253">
        <f>SUM(I13:I16)</f>
        <v>1.3395816</v>
      </c>
      <c r="J17" s="252"/>
      <c r="K17" s="253">
        <f>SUM(K13:K16)</f>
        <v>0</v>
      </c>
      <c r="O17" s="235">
        <v>4</v>
      </c>
      <c r="BA17" s="254">
        <f>SUM(BA13:BA16)</f>
        <v>0</v>
      </c>
      <c r="BB17" s="254">
        <f>SUM(BB13:BB16)</f>
        <v>0</v>
      </c>
      <c r="BC17" s="254">
        <f>SUM(BC13:BC16)</f>
        <v>0</v>
      </c>
      <c r="BD17" s="254">
        <f>SUM(BD13:BD16)</f>
        <v>0</v>
      </c>
      <c r="BE17" s="254">
        <f>SUM(BE13:BE16)</f>
        <v>0</v>
      </c>
    </row>
    <row r="18" spans="1:80">
      <c r="A18" s="225" t="s">
        <v>92</v>
      </c>
      <c r="B18" s="226" t="s">
        <v>230</v>
      </c>
      <c r="C18" s="227" t="s">
        <v>231</v>
      </c>
      <c r="D18" s="228"/>
      <c r="E18" s="229"/>
      <c r="F18" s="229"/>
      <c r="G18" s="230"/>
      <c r="H18" s="231"/>
      <c r="I18" s="232"/>
      <c r="J18" s="233"/>
      <c r="K18" s="234"/>
      <c r="O18" s="235">
        <v>1</v>
      </c>
    </row>
    <row r="19" spans="1:80">
      <c r="A19" s="236">
        <v>8</v>
      </c>
      <c r="B19" s="237" t="s">
        <v>116</v>
      </c>
      <c r="C19" s="238" t="s">
        <v>117</v>
      </c>
      <c r="D19" s="239" t="s">
        <v>107</v>
      </c>
      <c r="E19" s="240">
        <v>0.96</v>
      </c>
      <c r="F19" s="240"/>
      <c r="G19" s="241">
        <f>E19*F19</f>
        <v>0</v>
      </c>
      <c r="H19" s="242">
        <v>3.6999999999999999E-4</v>
      </c>
      <c r="I19" s="243">
        <f>E19*H19</f>
        <v>3.5519999999999996E-4</v>
      </c>
      <c r="J19" s="242">
        <v>0</v>
      </c>
      <c r="K19" s="243">
        <f>E19*J19</f>
        <v>0</v>
      </c>
      <c r="O19" s="235">
        <v>2</v>
      </c>
      <c r="AA19" s="208">
        <v>1</v>
      </c>
      <c r="AB19" s="208">
        <v>1</v>
      </c>
      <c r="AC19" s="208">
        <v>1</v>
      </c>
      <c r="AZ19" s="208">
        <v>1</v>
      </c>
      <c r="BA19" s="208">
        <f>IF(AZ19=1,G19,0)</f>
        <v>0</v>
      </c>
      <c r="BB19" s="208">
        <f>IF(AZ19=2,G19,0)</f>
        <v>0</v>
      </c>
      <c r="BC19" s="208">
        <f>IF(AZ19=3,G19,0)</f>
        <v>0</v>
      </c>
      <c r="BD19" s="208">
        <f>IF(AZ19=4,G19,0)</f>
        <v>0</v>
      </c>
      <c r="BE19" s="208">
        <f>IF(AZ19=5,G19,0)</f>
        <v>0</v>
      </c>
      <c r="CA19" s="235">
        <v>1</v>
      </c>
      <c r="CB19" s="235">
        <v>1</v>
      </c>
    </row>
    <row r="20" spans="1:80" ht="22.5">
      <c r="A20" s="236">
        <v>9</v>
      </c>
      <c r="B20" s="237" t="s">
        <v>114</v>
      </c>
      <c r="C20" s="238" t="s">
        <v>233</v>
      </c>
      <c r="D20" s="239" t="s">
        <v>107</v>
      </c>
      <c r="E20" s="240">
        <v>0.96</v>
      </c>
      <c r="F20" s="240"/>
      <c r="G20" s="241">
        <f>E20*F20</f>
        <v>0</v>
      </c>
      <c r="H20" s="242">
        <v>0.24928</v>
      </c>
      <c r="I20" s="243">
        <f>E20*H20</f>
        <v>0.23930879999999999</v>
      </c>
      <c r="J20" s="242">
        <v>0</v>
      </c>
      <c r="K20" s="243">
        <f>E20*J20</f>
        <v>0</v>
      </c>
      <c r="O20" s="235">
        <v>2</v>
      </c>
      <c r="AA20" s="208">
        <v>1</v>
      </c>
      <c r="AB20" s="208">
        <v>1</v>
      </c>
      <c r="AC20" s="208">
        <v>1</v>
      </c>
      <c r="AZ20" s="208">
        <v>1</v>
      </c>
      <c r="BA20" s="208">
        <f>IF(AZ20=1,G20,0)</f>
        <v>0</v>
      </c>
      <c r="BB20" s="208">
        <f>IF(AZ20=2,G20,0)</f>
        <v>0</v>
      </c>
      <c r="BC20" s="208">
        <f>IF(AZ20=3,G20,0)</f>
        <v>0</v>
      </c>
      <c r="BD20" s="208">
        <f>IF(AZ20=4,G20,0)</f>
        <v>0</v>
      </c>
      <c r="BE20" s="208">
        <f>IF(AZ20=5,G20,0)</f>
        <v>0</v>
      </c>
      <c r="CA20" s="235">
        <v>1</v>
      </c>
      <c r="CB20" s="235">
        <v>1</v>
      </c>
    </row>
    <row r="21" spans="1:80">
      <c r="A21" s="236">
        <v>10</v>
      </c>
      <c r="B21" s="237" t="s">
        <v>234</v>
      </c>
      <c r="C21" s="238" t="s">
        <v>235</v>
      </c>
      <c r="D21" s="239" t="s">
        <v>120</v>
      </c>
      <c r="E21" s="240">
        <v>66</v>
      </c>
      <c r="F21" s="240"/>
      <c r="G21" s="241">
        <f>E21*F21</f>
        <v>0</v>
      </c>
      <c r="H21" s="242">
        <v>0</v>
      </c>
      <c r="I21" s="243">
        <f>E21*H21</f>
        <v>0</v>
      </c>
      <c r="J21" s="242"/>
      <c r="K21" s="243">
        <f>E21*J21</f>
        <v>0</v>
      </c>
      <c r="O21" s="235">
        <v>2</v>
      </c>
      <c r="AA21" s="208">
        <v>12</v>
      </c>
      <c r="AB21" s="208">
        <v>0</v>
      </c>
      <c r="AC21" s="208">
        <v>9</v>
      </c>
      <c r="AZ21" s="208">
        <v>1</v>
      </c>
      <c r="BA21" s="208">
        <f>IF(AZ21=1,G21,0)</f>
        <v>0</v>
      </c>
      <c r="BB21" s="208">
        <f>IF(AZ21=2,G21,0)</f>
        <v>0</v>
      </c>
      <c r="BC21" s="208">
        <f>IF(AZ21=3,G21,0)</f>
        <v>0</v>
      </c>
      <c r="BD21" s="208">
        <f>IF(AZ21=4,G21,0)</f>
        <v>0</v>
      </c>
      <c r="BE21" s="208">
        <f>IF(AZ21=5,G21,0)</f>
        <v>0</v>
      </c>
      <c r="CA21" s="235">
        <v>12</v>
      </c>
      <c r="CB21" s="235">
        <v>0</v>
      </c>
    </row>
    <row r="22" spans="1:80">
      <c r="A22" s="236">
        <v>11</v>
      </c>
      <c r="B22" s="237" t="s">
        <v>118</v>
      </c>
      <c r="C22" s="238" t="s">
        <v>119</v>
      </c>
      <c r="D22" s="239" t="s">
        <v>120</v>
      </c>
      <c r="E22" s="240">
        <v>66</v>
      </c>
      <c r="F22" s="240"/>
      <c r="G22" s="241">
        <f>E22*F22</f>
        <v>0</v>
      </c>
      <c r="H22" s="242">
        <v>0</v>
      </c>
      <c r="I22" s="243">
        <f>E22*H22</f>
        <v>0</v>
      </c>
      <c r="J22" s="242"/>
      <c r="K22" s="243">
        <f>E22*J22</f>
        <v>0</v>
      </c>
      <c r="O22" s="235">
        <v>2</v>
      </c>
      <c r="AA22" s="208">
        <v>12</v>
      </c>
      <c r="AB22" s="208">
        <v>0</v>
      </c>
      <c r="AC22" s="208">
        <v>12</v>
      </c>
      <c r="AZ22" s="208">
        <v>1</v>
      </c>
      <c r="BA22" s="208">
        <f>IF(AZ22=1,G22,0)</f>
        <v>0</v>
      </c>
      <c r="BB22" s="208">
        <f>IF(AZ22=2,G22,0)</f>
        <v>0</v>
      </c>
      <c r="BC22" s="208">
        <f>IF(AZ22=3,G22,0)</f>
        <v>0</v>
      </c>
      <c r="BD22" s="208">
        <f>IF(AZ22=4,G22,0)</f>
        <v>0</v>
      </c>
      <c r="BE22" s="208">
        <f>IF(AZ22=5,G22,0)</f>
        <v>0</v>
      </c>
      <c r="CA22" s="235">
        <v>12</v>
      </c>
      <c r="CB22" s="235">
        <v>0</v>
      </c>
    </row>
    <row r="23" spans="1:80" ht="22.5">
      <c r="A23" s="236">
        <v>12</v>
      </c>
      <c r="B23" s="237" t="s">
        <v>121</v>
      </c>
      <c r="C23" s="238" t="s">
        <v>122</v>
      </c>
      <c r="D23" s="239" t="s">
        <v>95</v>
      </c>
      <c r="E23" s="240">
        <v>14</v>
      </c>
      <c r="F23" s="240"/>
      <c r="G23" s="241">
        <f>E23*F23</f>
        <v>0</v>
      </c>
      <c r="H23" s="242">
        <v>0</v>
      </c>
      <c r="I23" s="243">
        <f>E23*H23</f>
        <v>0</v>
      </c>
      <c r="J23" s="242"/>
      <c r="K23" s="243">
        <f>E23*J23</f>
        <v>0</v>
      </c>
      <c r="O23" s="235">
        <v>2</v>
      </c>
      <c r="AA23" s="208">
        <v>12</v>
      </c>
      <c r="AB23" s="208">
        <v>0</v>
      </c>
      <c r="AC23" s="208">
        <v>11</v>
      </c>
      <c r="AZ23" s="208">
        <v>1</v>
      </c>
      <c r="BA23" s="208">
        <f>IF(AZ23=1,G23,0)</f>
        <v>0</v>
      </c>
      <c r="BB23" s="208">
        <f>IF(AZ23=2,G23,0)</f>
        <v>0</v>
      </c>
      <c r="BC23" s="208">
        <f>IF(AZ23=3,G23,0)</f>
        <v>0</v>
      </c>
      <c r="BD23" s="208">
        <f>IF(AZ23=4,G23,0)</f>
        <v>0</v>
      </c>
      <c r="BE23" s="208">
        <f>IF(AZ23=5,G23,0)</f>
        <v>0</v>
      </c>
      <c r="CA23" s="235">
        <v>12</v>
      </c>
      <c r="CB23" s="235">
        <v>0</v>
      </c>
    </row>
    <row r="24" spans="1:80">
      <c r="A24" s="245"/>
      <c r="B24" s="246" t="s">
        <v>96</v>
      </c>
      <c r="C24" s="247" t="s">
        <v>232</v>
      </c>
      <c r="D24" s="248"/>
      <c r="E24" s="249"/>
      <c r="F24" s="250"/>
      <c r="G24" s="251">
        <f>SUM(G18:G23)</f>
        <v>0</v>
      </c>
      <c r="H24" s="252"/>
      <c r="I24" s="253">
        <f>SUM(I18:I23)</f>
        <v>0.23966399999999999</v>
      </c>
      <c r="J24" s="252"/>
      <c r="K24" s="253">
        <f>SUM(K18:K23)</f>
        <v>0</v>
      </c>
      <c r="O24" s="235">
        <v>4</v>
      </c>
      <c r="BA24" s="254">
        <f>SUM(BA18:BA23)</f>
        <v>0</v>
      </c>
      <c r="BB24" s="254">
        <f>SUM(BB18:BB23)</f>
        <v>0</v>
      </c>
      <c r="BC24" s="254">
        <f>SUM(BC18:BC23)</f>
        <v>0</v>
      </c>
      <c r="BD24" s="254">
        <f>SUM(BD18:BD23)</f>
        <v>0</v>
      </c>
      <c r="BE24" s="254">
        <f>SUM(BE18:BE23)</f>
        <v>0</v>
      </c>
    </row>
    <row r="25" spans="1:80">
      <c r="A25" s="225" t="s">
        <v>92</v>
      </c>
      <c r="B25" s="226" t="s">
        <v>102</v>
      </c>
      <c r="C25" s="227" t="s">
        <v>103</v>
      </c>
      <c r="D25" s="228"/>
      <c r="E25" s="229"/>
      <c r="F25" s="229"/>
      <c r="G25" s="230"/>
      <c r="H25" s="231"/>
      <c r="I25" s="232"/>
      <c r="J25" s="233"/>
      <c r="K25" s="234"/>
      <c r="O25" s="235">
        <v>1</v>
      </c>
    </row>
    <row r="26" spans="1:80">
      <c r="A26" s="236">
        <v>13</v>
      </c>
      <c r="B26" s="237" t="s">
        <v>236</v>
      </c>
      <c r="C26" s="238" t="s">
        <v>237</v>
      </c>
      <c r="D26" s="239" t="s">
        <v>107</v>
      </c>
      <c r="E26" s="240">
        <v>7.56</v>
      </c>
      <c r="F26" s="240"/>
      <c r="G26" s="241">
        <f>E26*F26</f>
        <v>0</v>
      </c>
      <c r="H26" s="242">
        <v>0.2205</v>
      </c>
      <c r="I26" s="243">
        <f>E26*H26</f>
        <v>1.6669799999999999</v>
      </c>
      <c r="J26" s="242">
        <v>0</v>
      </c>
      <c r="K26" s="243">
        <f>E26*J26</f>
        <v>0</v>
      </c>
      <c r="O26" s="235">
        <v>2</v>
      </c>
      <c r="AA26" s="208">
        <v>1</v>
      </c>
      <c r="AB26" s="208">
        <v>1</v>
      </c>
      <c r="AC26" s="208">
        <v>1</v>
      </c>
      <c r="AZ26" s="208">
        <v>1</v>
      </c>
      <c r="BA26" s="208">
        <f>IF(AZ26=1,G26,0)</f>
        <v>0</v>
      </c>
      <c r="BB26" s="208">
        <f>IF(AZ26=2,G26,0)</f>
        <v>0</v>
      </c>
      <c r="BC26" s="208">
        <f>IF(AZ26=3,G26,0)</f>
        <v>0</v>
      </c>
      <c r="BD26" s="208">
        <f>IF(AZ26=4,G26,0)</f>
        <v>0</v>
      </c>
      <c r="BE26" s="208">
        <f>IF(AZ26=5,G26,0)</f>
        <v>0</v>
      </c>
      <c r="CA26" s="235">
        <v>1</v>
      </c>
      <c r="CB26" s="235">
        <v>1</v>
      </c>
    </row>
    <row r="27" spans="1:80">
      <c r="A27" s="236">
        <v>14</v>
      </c>
      <c r="B27" s="237" t="s">
        <v>112</v>
      </c>
      <c r="C27" s="238" t="s">
        <v>238</v>
      </c>
      <c r="D27" s="239" t="s">
        <v>107</v>
      </c>
      <c r="E27" s="240">
        <v>6.3</v>
      </c>
      <c r="F27" s="240"/>
      <c r="G27" s="241">
        <f>E27*F27</f>
        <v>0</v>
      </c>
      <c r="H27" s="242">
        <v>7.1999999999999995E-2</v>
      </c>
      <c r="I27" s="243">
        <f>E27*H27</f>
        <v>0.45359999999999995</v>
      </c>
      <c r="J27" s="242">
        <v>0</v>
      </c>
      <c r="K27" s="243">
        <f>E27*J27</f>
        <v>0</v>
      </c>
      <c r="O27" s="235">
        <v>2</v>
      </c>
      <c r="AA27" s="208">
        <v>1</v>
      </c>
      <c r="AB27" s="208">
        <v>1</v>
      </c>
      <c r="AC27" s="208">
        <v>1</v>
      </c>
      <c r="AZ27" s="208">
        <v>1</v>
      </c>
      <c r="BA27" s="208">
        <f>IF(AZ27=1,G27,0)</f>
        <v>0</v>
      </c>
      <c r="BB27" s="208">
        <f>IF(AZ27=2,G27,0)</f>
        <v>0</v>
      </c>
      <c r="BC27" s="208">
        <f>IF(AZ27=3,G27,0)</f>
        <v>0</v>
      </c>
      <c r="BD27" s="208">
        <f>IF(AZ27=4,G27,0)</f>
        <v>0</v>
      </c>
      <c r="BE27" s="208">
        <f>IF(AZ27=5,G27,0)</f>
        <v>0</v>
      </c>
      <c r="CA27" s="235">
        <v>1</v>
      </c>
      <c r="CB27" s="235">
        <v>1</v>
      </c>
    </row>
    <row r="28" spans="1:80">
      <c r="A28" s="236">
        <v>15</v>
      </c>
      <c r="B28" s="237" t="s">
        <v>239</v>
      </c>
      <c r="C28" s="238" t="s">
        <v>240</v>
      </c>
      <c r="D28" s="239" t="s">
        <v>107</v>
      </c>
      <c r="E28" s="240">
        <v>6.7</v>
      </c>
      <c r="F28" s="240"/>
      <c r="G28" s="241">
        <f>E28*F28</f>
        <v>0</v>
      </c>
      <c r="H28" s="242">
        <v>0.52081999999999995</v>
      </c>
      <c r="I28" s="243">
        <f>E28*H28</f>
        <v>3.4894939999999997</v>
      </c>
      <c r="J28" s="242">
        <v>0</v>
      </c>
      <c r="K28" s="243">
        <f>E28*J28</f>
        <v>0</v>
      </c>
      <c r="O28" s="235">
        <v>2</v>
      </c>
      <c r="AA28" s="208">
        <v>2</v>
      </c>
      <c r="AB28" s="208">
        <v>1</v>
      </c>
      <c r="AC28" s="208">
        <v>1</v>
      </c>
      <c r="AZ28" s="208">
        <v>1</v>
      </c>
      <c r="BA28" s="208">
        <f>IF(AZ28=1,G28,0)</f>
        <v>0</v>
      </c>
      <c r="BB28" s="208">
        <f>IF(AZ28=2,G28,0)</f>
        <v>0</v>
      </c>
      <c r="BC28" s="208">
        <f>IF(AZ28=3,G28,0)</f>
        <v>0</v>
      </c>
      <c r="BD28" s="208">
        <f>IF(AZ28=4,G28,0)</f>
        <v>0</v>
      </c>
      <c r="BE28" s="208">
        <f>IF(AZ28=5,G28,0)</f>
        <v>0</v>
      </c>
      <c r="CA28" s="235">
        <v>2</v>
      </c>
      <c r="CB28" s="235">
        <v>1</v>
      </c>
    </row>
    <row r="29" spans="1:80">
      <c r="A29" s="245"/>
      <c r="B29" s="246" t="s">
        <v>96</v>
      </c>
      <c r="C29" s="247" t="s">
        <v>104</v>
      </c>
      <c r="D29" s="248"/>
      <c r="E29" s="249"/>
      <c r="F29" s="250"/>
      <c r="G29" s="251">
        <f>SUM(G25:G28)</f>
        <v>0</v>
      </c>
      <c r="H29" s="252"/>
      <c r="I29" s="253">
        <f>SUM(I25:I28)</f>
        <v>5.6100739999999991</v>
      </c>
      <c r="J29" s="252"/>
      <c r="K29" s="253">
        <f>SUM(K25:K28)</f>
        <v>0</v>
      </c>
      <c r="O29" s="235">
        <v>4</v>
      </c>
      <c r="BA29" s="254">
        <f>SUM(BA25:BA28)</f>
        <v>0</v>
      </c>
      <c r="BB29" s="254">
        <f>SUM(BB25:BB28)</f>
        <v>0</v>
      </c>
      <c r="BC29" s="254">
        <f>SUM(BC25:BC28)</f>
        <v>0</v>
      </c>
      <c r="BD29" s="254">
        <f>SUM(BD25:BD28)</f>
        <v>0</v>
      </c>
      <c r="BE29" s="254">
        <f>SUM(BE25:BE28)</f>
        <v>0</v>
      </c>
    </row>
    <row r="30" spans="1:80">
      <c r="A30" s="225" t="s">
        <v>92</v>
      </c>
      <c r="B30" s="226" t="s">
        <v>241</v>
      </c>
      <c r="C30" s="227" t="s">
        <v>242</v>
      </c>
      <c r="D30" s="228"/>
      <c r="E30" s="229"/>
      <c r="F30" s="229"/>
      <c r="G30" s="230"/>
      <c r="H30" s="231"/>
      <c r="I30" s="232"/>
      <c r="J30" s="233"/>
      <c r="K30" s="234"/>
      <c r="O30" s="235">
        <v>1</v>
      </c>
    </row>
    <row r="31" spans="1:80">
      <c r="A31" s="236">
        <v>16</v>
      </c>
      <c r="B31" s="237" t="s">
        <v>244</v>
      </c>
      <c r="C31" s="238" t="s">
        <v>245</v>
      </c>
      <c r="D31" s="239" t="s">
        <v>107</v>
      </c>
      <c r="E31" s="240">
        <v>95.18</v>
      </c>
      <c r="F31" s="240"/>
      <c r="G31" s="241">
        <f>E31*F31</f>
        <v>0</v>
      </c>
      <c r="H31" s="242">
        <v>6.0899999999999999E-3</v>
      </c>
      <c r="I31" s="243">
        <f>E31*H31</f>
        <v>0.5796462</v>
      </c>
      <c r="J31" s="242">
        <v>0</v>
      </c>
      <c r="K31" s="243">
        <f>E31*J31</f>
        <v>0</v>
      </c>
      <c r="O31" s="235">
        <v>2</v>
      </c>
      <c r="AA31" s="208">
        <v>1</v>
      </c>
      <c r="AB31" s="208">
        <v>1</v>
      </c>
      <c r="AC31" s="208">
        <v>1</v>
      </c>
      <c r="AZ31" s="208">
        <v>1</v>
      </c>
      <c r="BA31" s="208">
        <f>IF(AZ31=1,G31,0)</f>
        <v>0</v>
      </c>
      <c r="BB31" s="208">
        <f>IF(AZ31=2,G31,0)</f>
        <v>0</v>
      </c>
      <c r="BC31" s="208">
        <f>IF(AZ31=3,G31,0)</f>
        <v>0</v>
      </c>
      <c r="BD31" s="208">
        <f>IF(AZ31=4,G31,0)</f>
        <v>0</v>
      </c>
      <c r="BE31" s="208">
        <f>IF(AZ31=5,G31,0)</f>
        <v>0</v>
      </c>
      <c r="CA31" s="235">
        <v>1</v>
      </c>
      <c r="CB31" s="235">
        <v>1</v>
      </c>
    </row>
    <row r="32" spans="1:80" ht="22.5">
      <c r="A32" s="236">
        <v>17</v>
      </c>
      <c r="B32" s="237" t="s">
        <v>246</v>
      </c>
      <c r="C32" s="238" t="s">
        <v>247</v>
      </c>
      <c r="D32" s="239" t="s">
        <v>120</v>
      </c>
      <c r="E32" s="240">
        <v>41.9</v>
      </c>
      <c r="F32" s="240"/>
      <c r="G32" s="241">
        <f>E32*F32</f>
        <v>0</v>
      </c>
      <c r="H32" s="242">
        <v>2.3800000000000002E-3</v>
      </c>
      <c r="I32" s="243">
        <f>E32*H32</f>
        <v>9.9722000000000005E-2</v>
      </c>
      <c r="J32" s="242">
        <v>0</v>
      </c>
      <c r="K32" s="243">
        <f>E32*J32</f>
        <v>0</v>
      </c>
      <c r="O32" s="235">
        <v>2</v>
      </c>
      <c r="AA32" s="208">
        <v>1</v>
      </c>
      <c r="AB32" s="208">
        <v>1</v>
      </c>
      <c r="AC32" s="208">
        <v>1</v>
      </c>
      <c r="AZ32" s="208">
        <v>1</v>
      </c>
      <c r="BA32" s="208">
        <f>IF(AZ32=1,G32,0)</f>
        <v>0</v>
      </c>
      <c r="BB32" s="208">
        <f>IF(AZ32=2,G32,0)</f>
        <v>0</v>
      </c>
      <c r="BC32" s="208">
        <f>IF(AZ32=3,G32,0)</f>
        <v>0</v>
      </c>
      <c r="BD32" s="208">
        <f>IF(AZ32=4,G32,0)</f>
        <v>0</v>
      </c>
      <c r="BE32" s="208">
        <f>IF(AZ32=5,G32,0)</f>
        <v>0</v>
      </c>
      <c r="CA32" s="235">
        <v>1</v>
      </c>
      <c r="CB32" s="235">
        <v>1</v>
      </c>
    </row>
    <row r="33" spans="1:80">
      <c r="A33" s="236">
        <v>18</v>
      </c>
      <c r="B33" s="237" t="s">
        <v>248</v>
      </c>
      <c r="C33" s="238" t="s">
        <v>249</v>
      </c>
      <c r="D33" s="239" t="s">
        <v>107</v>
      </c>
      <c r="E33" s="240">
        <v>168.636</v>
      </c>
      <c r="F33" s="240"/>
      <c r="G33" s="241">
        <f>E33*F33</f>
        <v>0</v>
      </c>
      <c r="H33" s="242">
        <v>5.4299999999999999E-3</v>
      </c>
      <c r="I33" s="243">
        <f>E33*H33</f>
        <v>0.91569347999999995</v>
      </c>
      <c r="J33" s="242">
        <v>0</v>
      </c>
      <c r="K33" s="243">
        <f>E33*J33</f>
        <v>0</v>
      </c>
      <c r="O33" s="235">
        <v>2</v>
      </c>
      <c r="AA33" s="208">
        <v>1</v>
      </c>
      <c r="AB33" s="208">
        <v>1</v>
      </c>
      <c r="AC33" s="208">
        <v>1</v>
      </c>
      <c r="AZ33" s="208">
        <v>1</v>
      </c>
      <c r="BA33" s="208">
        <f>IF(AZ33=1,G33,0)</f>
        <v>0</v>
      </c>
      <c r="BB33" s="208">
        <f>IF(AZ33=2,G33,0)</f>
        <v>0</v>
      </c>
      <c r="BC33" s="208">
        <f>IF(AZ33=3,G33,0)</f>
        <v>0</v>
      </c>
      <c r="BD33" s="208">
        <f>IF(AZ33=4,G33,0)</f>
        <v>0</v>
      </c>
      <c r="BE33" s="208">
        <f>IF(AZ33=5,G33,0)</f>
        <v>0</v>
      </c>
      <c r="CA33" s="235">
        <v>1</v>
      </c>
      <c r="CB33" s="235">
        <v>1</v>
      </c>
    </row>
    <row r="34" spans="1:80" ht="22.5">
      <c r="A34" s="236">
        <v>19</v>
      </c>
      <c r="B34" s="237" t="s">
        <v>250</v>
      </c>
      <c r="C34" s="238" t="s">
        <v>251</v>
      </c>
      <c r="D34" s="239" t="s">
        <v>107</v>
      </c>
      <c r="E34" s="240">
        <v>17.614999999999998</v>
      </c>
      <c r="F34" s="240"/>
      <c r="G34" s="241">
        <f>E34*F34</f>
        <v>0</v>
      </c>
      <c r="H34" s="242">
        <v>3.4909999999999997E-2</v>
      </c>
      <c r="I34" s="243">
        <f>E34*H34</f>
        <v>0.61493964999999984</v>
      </c>
      <c r="J34" s="242">
        <v>0</v>
      </c>
      <c r="K34" s="243">
        <f>E34*J34</f>
        <v>0</v>
      </c>
      <c r="O34" s="235">
        <v>2</v>
      </c>
      <c r="AA34" s="208">
        <v>1</v>
      </c>
      <c r="AB34" s="208">
        <v>1</v>
      </c>
      <c r="AC34" s="208">
        <v>1</v>
      </c>
      <c r="AZ34" s="208">
        <v>1</v>
      </c>
      <c r="BA34" s="208">
        <f>IF(AZ34=1,G34,0)</f>
        <v>0</v>
      </c>
      <c r="BB34" s="208">
        <f>IF(AZ34=2,G34,0)</f>
        <v>0</v>
      </c>
      <c r="BC34" s="208">
        <f>IF(AZ34=3,G34,0)</f>
        <v>0</v>
      </c>
      <c r="BD34" s="208">
        <f>IF(AZ34=4,G34,0)</f>
        <v>0</v>
      </c>
      <c r="BE34" s="208">
        <f>IF(AZ34=5,G34,0)</f>
        <v>0</v>
      </c>
      <c r="CA34" s="235">
        <v>1</v>
      </c>
      <c r="CB34" s="235">
        <v>1</v>
      </c>
    </row>
    <row r="35" spans="1:80">
      <c r="A35" s="245"/>
      <c r="B35" s="246" t="s">
        <v>96</v>
      </c>
      <c r="C35" s="247" t="s">
        <v>243</v>
      </c>
      <c r="D35" s="248"/>
      <c r="E35" s="249"/>
      <c r="F35" s="250"/>
      <c r="G35" s="251">
        <f>SUM(G30:G34)</f>
        <v>0</v>
      </c>
      <c r="H35" s="252"/>
      <c r="I35" s="253">
        <f>SUM(I30:I34)</f>
        <v>2.2100013299999999</v>
      </c>
      <c r="J35" s="252"/>
      <c r="K35" s="253">
        <f>SUM(K30:K34)</f>
        <v>0</v>
      </c>
      <c r="O35" s="235">
        <v>4</v>
      </c>
      <c r="BA35" s="254">
        <f>SUM(BA30:BA34)</f>
        <v>0</v>
      </c>
      <c r="BB35" s="254">
        <f>SUM(BB30:BB34)</f>
        <v>0</v>
      </c>
      <c r="BC35" s="254">
        <f>SUM(BC30:BC34)</f>
        <v>0</v>
      </c>
      <c r="BD35" s="254">
        <f>SUM(BD30:BD34)</f>
        <v>0</v>
      </c>
      <c r="BE35" s="254">
        <f>SUM(BE30:BE34)</f>
        <v>0</v>
      </c>
    </row>
    <row r="36" spans="1:80">
      <c r="A36" s="225" t="s">
        <v>92</v>
      </c>
      <c r="B36" s="226" t="s">
        <v>252</v>
      </c>
      <c r="C36" s="227" t="s">
        <v>253</v>
      </c>
      <c r="D36" s="228"/>
      <c r="E36" s="229"/>
      <c r="F36" s="229"/>
      <c r="G36" s="230"/>
      <c r="H36" s="231"/>
      <c r="I36" s="232"/>
      <c r="J36" s="233"/>
      <c r="K36" s="234"/>
      <c r="O36" s="235">
        <v>1</v>
      </c>
    </row>
    <row r="37" spans="1:80" ht="22.5">
      <c r="A37" s="236">
        <v>20</v>
      </c>
      <c r="B37" s="237" t="s">
        <v>255</v>
      </c>
      <c r="C37" s="238" t="s">
        <v>256</v>
      </c>
      <c r="D37" s="239" t="s">
        <v>107</v>
      </c>
      <c r="E37" s="240">
        <v>2.464</v>
      </c>
      <c r="F37" s="240"/>
      <c r="G37" s="241">
        <f>E37*F37</f>
        <v>0</v>
      </c>
      <c r="H37" s="242">
        <v>1.1950000000000001E-2</v>
      </c>
      <c r="I37" s="243">
        <f>E37*H37</f>
        <v>2.94448E-2</v>
      </c>
      <c r="J37" s="242">
        <v>0</v>
      </c>
      <c r="K37" s="243">
        <f>E37*J37</f>
        <v>0</v>
      </c>
      <c r="O37" s="235">
        <v>2</v>
      </c>
      <c r="AA37" s="208">
        <v>1</v>
      </c>
      <c r="AB37" s="208">
        <v>1</v>
      </c>
      <c r="AC37" s="208">
        <v>1</v>
      </c>
      <c r="AZ37" s="208">
        <v>1</v>
      </c>
      <c r="BA37" s="208">
        <f>IF(AZ37=1,G37,0)</f>
        <v>0</v>
      </c>
      <c r="BB37" s="208">
        <f>IF(AZ37=2,G37,0)</f>
        <v>0</v>
      </c>
      <c r="BC37" s="208">
        <f>IF(AZ37=3,G37,0)</f>
        <v>0</v>
      </c>
      <c r="BD37" s="208">
        <f>IF(AZ37=4,G37,0)</f>
        <v>0</v>
      </c>
      <c r="BE37" s="208">
        <f>IF(AZ37=5,G37,0)</f>
        <v>0</v>
      </c>
      <c r="CA37" s="235">
        <v>1</v>
      </c>
      <c r="CB37" s="235">
        <v>1</v>
      </c>
    </row>
    <row r="38" spans="1:80" ht="22.5">
      <c r="A38" s="236">
        <v>21</v>
      </c>
      <c r="B38" s="237" t="s">
        <v>257</v>
      </c>
      <c r="C38" s="238" t="s">
        <v>258</v>
      </c>
      <c r="D38" s="239" t="s">
        <v>107</v>
      </c>
      <c r="E38" s="240">
        <v>13.973000000000001</v>
      </c>
      <c r="F38" s="240"/>
      <c r="G38" s="241">
        <f>E38*F38</f>
        <v>0</v>
      </c>
      <c r="H38" s="242">
        <v>1.238E-2</v>
      </c>
      <c r="I38" s="243">
        <f>E38*H38</f>
        <v>0.17298574000000003</v>
      </c>
      <c r="J38" s="242">
        <v>0</v>
      </c>
      <c r="K38" s="243">
        <f>E38*J38</f>
        <v>0</v>
      </c>
      <c r="O38" s="235">
        <v>2</v>
      </c>
      <c r="AA38" s="208">
        <v>1</v>
      </c>
      <c r="AB38" s="208">
        <v>1</v>
      </c>
      <c r="AC38" s="208">
        <v>1</v>
      </c>
      <c r="AZ38" s="208">
        <v>1</v>
      </c>
      <c r="BA38" s="208">
        <f>IF(AZ38=1,G38,0)</f>
        <v>0</v>
      </c>
      <c r="BB38" s="208">
        <f>IF(AZ38=2,G38,0)</f>
        <v>0</v>
      </c>
      <c r="BC38" s="208">
        <f>IF(AZ38=3,G38,0)</f>
        <v>0</v>
      </c>
      <c r="BD38" s="208">
        <f>IF(AZ38=4,G38,0)</f>
        <v>0</v>
      </c>
      <c r="BE38" s="208">
        <f>IF(AZ38=5,G38,0)</f>
        <v>0</v>
      </c>
      <c r="CA38" s="235">
        <v>1</v>
      </c>
      <c r="CB38" s="235">
        <v>1</v>
      </c>
    </row>
    <row r="39" spans="1:80">
      <c r="A39" s="236">
        <v>22</v>
      </c>
      <c r="B39" s="237" t="s">
        <v>132</v>
      </c>
      <c r="C39" s="238" t="s">
        <v>133</v>
      </c>
      <c r="D39" s="239" t="s">
        <v>107</v>
      </c>
      <c r="E39" s="240">
        <v>22.106999999999999</v>
      </c>
      <c r="F39" s="240"/>
      <c r="G39" s="241">
        <f>E39*F39</f>
        <v>0</v>
      </c>
      <c r="H39" s="242">
        <v>6.1799999999999997E-3</v>
      </c>
      <c r="I39" s="243">
        <f>E39*H39</f>
        <v>0.13662125999999999</v>
      </c>
      <c r="J39" s="242">
        <v>0</v>
      </c>
      <c r="K39" s="243">
        <f>E39*J39</f>
        <v>0</v>
      </c>
      <c r="O39" s="235">
        <v>2</v>
      </c>
      <c r="AA39" s="208">
        <v>1</v>
      </c>
      <c r="AB39" s="208">
        <v>1</v>
      </c>
      <c r="AC39" s="208">
        <v>1</v>
      </c>
      <c r="AZ39" s="208">
        <v>1</v>
      </c>
      <c r="BA39" s="208">
        <f>IF(AZ39=1,G39,0)</f>
        <v>0</v>
      </c>
      <c r="BB39" s="208">
        <f>IF(AZ39=2,G39,0)</f>
        <v>0</v>
      </c>
      <c r="BC39" s="208">
        <f>IF(AZ39=3,G39,0)</f>
        <v>0</v>
      </c>
      <c r="BD39" s="208">
        <f>IF(AZ39=4,G39,0)</f>
        <v>0</v>
      </c>
      <c r="BE39" s="208">
        <f>IF(AZ39=5,G39,0)</f>
        <v>0</v>
      </c>
      <c r="CA39" s="235">
        <v>1</v>
      </c>
      <c r="CB39" s="235">
        <v>1</v>
      </c>
    </row>
    <row r="40" spans="1:80" ht="22.5">
      <c r="A40" s="236">
        <v>23</v>
      </c>
      <c r="B40" s="237" t="s">
        <v>259</v>
      </c>
      <c r="C40" s="238" t="s">
        <v>260</v>
      </c>
      <c r="D40" s="239" t="s">
        <v>107</v>
      </c>
      <c r="E40" s="240">
        <v>154.53749999999999</v>
      </c>
      <c r="F40" s="240"/>
      <c r="G40" s="241">
        <f>E40*F40</f>
        <v>0</v>
      </c>
      <c r="H40" s="242">
        <v>7.6000000000000004E-4</v>
      </c>
      <c r="I40" s="243">
        <f>E40*H40</f>
        <v>0.1174485</v>
      </c>
      <c r="J40" s="242">
        <v>0</v>
      </c>
      <c r="K40" s="243">
        <f>E40*J40</f>
        <v>0</v>
      </c>
      <c r="O40" s="235">
        <v>2</v>
      </c>
      <c r="AA40" s="208">
        <v>1</v>
      </c>
      <c r="AB40" s="208">
        <v>1</v>
      </c>
      <c r="AC40" s="208">
        <v>1</v>
      </c>
      <c r="AZ40" s="208">
        <v>1</v>
      </c>
      <c r="BA40" s="208">
        <f>IF(AZ40=1,G40,0)</f>
        <v>0</v>
      </c>
      <c r="BB40" s="208">
        <f>IF(AZ40=2,G40,0)</f>
        <v>0</v>
      </c>
      <c r="BC40" s="208">
        <f>IF(AZ40=3,G40,0)</f>
        <v>0</v>
      </c>
      <c r="BD40" s="208">
        <f>IF(AZ40=4,G40,0)</f>
        <v>0</v>
      </c>
      <c r="BE40" s="208">
        <f>IF(AZ40=5,G40,0)</f>
        <v>0</v>
      </c>
      <c r="CA40" s="235">
        <v>1</v>
      </c>
      <c r="CB40" s="235">
        <v>1</v>
      </c>
    </row>
    <row r="41" spans="1:80" ht="22.5">
      <c r="A41" s="236">
        <v>24</v>
      </c>
      <c r="B41" s="237" t="s">
        <v>261</v>
      </c>
      <c r="C41" s="238" t="s">
        <v>262</v>
      </c>
      <c r="D41" s="239" t="s">
        <v>107</v>
      </c>
      <c r="E41" s="240">
        <v>22.106999999999999</v>
      </c>
      <c r="F41" s="240"/>
      <c r="G41" s="241">
        <f>E41*F41</f>
        <v>0</v>
      </c>
      <c r="H41" s="242">
        <v>4.9100000000000003E-3</v>
      </c>
      <c r="I41" s="243">
        <f>E41*H41</f>
        <v>0.10854537</v>
      </c>
      <c r="J41" s="242">
        <v>0</v>
      </c>
      <c r="K41" s="243">
        <f>E41*J41</f>
        <v>0</v>
      </c>
      <c r="O41" s="235">
        <v>2</v>
      </c>
      <c r="AA41" s="208">
        <v>1</v>
      </c>
      <c r="AB41" s="208">
        <v>1</v>
      </c>
      <c r="AC41" s="208">
        <v>1</v>
      </c>
      <c r="AZ41" s="208">
        <v>1</v>
      </c>
      <c r="BA41" s="208">
        <f>IF(AZ41=1,G41,0)</f>
        <v>0</v>
      </c>
      <c r="BB41" s="208">
        <f>IF(AZ41=2,G41,0)</f>
        <v>0</v>
      </c>
      <c r="BC41" s="208">
        <f>IF(AZ41=3,G41,0)</f>
        <v>0</v>
      </c>
      <c r="BD41" s="208">
        <f>IF(AZ41=4,G41,0)</f>
        <v>0</v>
      </c>
      <c r="BE41" s="208">
        <f>IF(AZ41=5,G41,0)</f>
        <v>0</v>
      </c>
      <c r="CA41" s="235">
        <v>1</v>
      </c>
      <c r="CB41" s="235">
        <v>1</v>
      </c>
    </row>
    <row r="42" spans="1:80">
      <c r="A42" s="245"/>
      <c r="B42" s="246" t="s">
        <v>96</v>
      </c>
      <c r="C42" s="247" t="s">
        <v>254</v>
      </c>
      <c r="D42" s="248"/>
      <c r="E42" s="249"/>
      <c r="F42" s="250"/>
      <c r="G42" s="251">
        <f>SUM(G36:G41)</f>
        <v>0</v>
      </c>
      <c r="H42" s="252"/>
      <c r="I42" s="253">
        <f>SUM(I36:I41)</f>
        <v>0.56504567000000006</v>
      </c>
      <c r="J42" s="252"/>
      <c r="K42" s="253">
        <f>SUM(K36:K41)</f>
        <v>0</v>
      </c>
      <c r="O42" s="235">
        <v>4</v>
      </c>
      <c r="BA42" s="254">
        <f>SUM(BA36:BA41)</f>
        <v>0</v>
      </c>
      <c r="BB42" s="254">
        <f>SUM(BB36:BB41)</f>
        <v>0</v>
      </c>
      <c r="BC42" s="254">
        <f>SUM(BC36:BC41)</f>
        <v>0</v>
      </c>
      <c r="BD42" s="254">
        <f>SUM(BD36:BD41)</f>
        <v>0</v>
      </c>
      <c r="BE42" s="254">
        <f>SUM(BE36:BE41)</f>
        <v>0</v>
      </c>
    </row>
    <row r="43" spans="1:80">
      <c r="A43" s="225" t="s">
        <v>92</v>
      </c>
      <c r="B43" s="226" t="s">
        <v>263</v>
      </c>
      <c r="C43" s="227" t="s">
        <v>264</v>
      </c>
      <c r="D43" s="228"/>
      <c r="E43" s="229"/>
      <c r="F43" s="229"/>
      <c r="G43" s="230"/>
      <c r="H43" s="231"/>
      <c r="I43" s="232"/>
      <c r="J43" s="233"/>
      <c r="K43" s="234"/>
      <c r="O43" s="235">
        <v>1</v>
      </c>
    </row>
    <row r="44" spans="1:80" ht="22.5">
      <c r="A44" s="236">
        <v>25</v>
      </c>
      <c r="B44" s="237" t="s">
        <v>266</v>
      </c>
      <c r="C44" s="238" t="s">
        <v>267</v>
      </c>
      <c r="D44" s="239" t="s">
        <v>155</v>
      </c>
      <c r="E44" s="240">
        <v>1</v>
      </c>
      <c r="F44" s="240"/>
      <c r="G44" s="241">
        <f>E44*F44</f>
        <v>0</v>
      </c>
      <c r="H44" s="242">
        <v>0</v>
      </c>
      <c r="I44" s="243">
        <f>E44*H44</f>
        <v>0</v>
      </c>
      <c r="J44" s="242"/>
      <c r="K44" s="243">
        <f>E44*J44</f>
        <v>0</v>
      </c>
      <c r="O44" s="235">
        <v>2</v>
      </c>
      <c r="AA44" s="208">
        <v>12</v>
      </c>
      <c r="AB44" s="208">
        <v>0</v>
      </c>
      <c r="AC44" s="208">
        <v>25</v>
      </c>
      <c r="AZ44" s="208">
        <v>2</v>
      </c>
      <c r="BA44" s="208">
        <f>IF(AZ44=1,G44,0)</f>
        <v>0</v>
      </c>
      <c r="BB44" s="208">
        <f>IF(AZ44=2,G44,0)</f>
        <v>0</v>
      </c>
      <c r="BC44" s="208">
        <f>IF(AZ44=3,G44,0)</f>
        <v>0</v>
      </c>
      <c r="BD44" s="208">
        <f>IF(AZ44=4,G44,0)</f>
        <v>0</v>
      </c>
      <c r="BE44" s="208">
        <f>IF(AZ44=5,G44,0)</f>
        <v>0</v>
      </c>
      <c r="CA44" s="235">
        <v>12</v>
      </c>
      <c r="CB44" s="235">
        <v>0</v>
      </c>
    </row>
    <row r="45" spans="1:80" ht="22.5">
      <c r="A45" s="236">
        <v>26</v>
      </c>
      <c r="B45" s="237" t="s">
        <v>268</v>
      </c>
      <c r="C45" s="238" t="s">
        <v>269</v>
      </c>
      <c r="D45" s="239" t="s">
        <v>155</v>
      </c>
      <c r="E45" s="240">
        <v>1</v>
      </c>
      <c r="F45" s="240"/>
      <c r="G45" s="241">
        <f>E45*F45</f>
        <v>0</v>
      </c>
      <c r="H45" s="242">
        <v>0</v>
      </c>
      <c r="I45" s="243">
        <f>E45*H45</f>
        <v>0</v>
      </c>
      <c r="J45" s="242"/>
      <c r="K45" s="243">
        <f>E45*J45</f>
        <v>0</v>
      </c>
      <c r="O45" s="235">
        <v>2</v>
      </c>
      <c r="AA45" s="208">
        <v>12</v>
      </c>
      <c r="AB45" s="208">
        <v>0</v>
      </c>
      <c r="AC45" s="208">
        <v>26</v>
      </c>
      <c r="AZ45" s="208">
        <v>2</v>
      </c>
      <c r="BA45" s="208">
        <f>IF(AZ45=1,G45,0)</f>
        <v>0</v>
      </c>
      <c r="BB45" s="208">
        <f>IF(AZ45=2,G45,0)</f>
        <v>0</v>
      </c>
      <c r="BC45" s="208">
        <f>IF(AZ45=3,G45,0)</f>
        <v>0</v>
      </c>
      <c r="BD45" s="208">
        <f>IF(AZ45=4,G45,0)</f>
        <v>0</v>
      </c>
      <c r="BE45" s="208">
        <f>IF(AZ45=5,G45,0)</f>
        <v>0</v>
      </c>
      <c r="CA45" s="235">
        <v>12</v>
      </c>
      <c r="CB45" s="235">
        <v>0</v>
      </c>
    </row>
    <row r="46" spans="1:80" ht="22.5">
      <c r="A46" s="236">
        <v>27</v>
      </c>
      <c r="B46" s="237" t="s">
        <v>270</v>
      </c>
      <c r="C46" s="238" t="s">
        <v>271</v>
      </c>
      <c r="D46" s="239" t="s">
        <v>155</v>
      </c>
      <c r="E46" s="240">
        <v>1</v>
      </c>
      <c r="F46" s="240"/>
      <c r="G46" s="241">
        <f>E46*F46</f>
        <v>0</v>
      </c>
      <c r="H46" s="242">
        <v>0</v>
      </c>
      <c r="I46" s="243">
        <f>E46*H46</f>
        <v>0</v>
      </c>
      <c r="J46" s="242"/>
      <c r="K46" s="243">
        <f>E46*J46</f>
        <v>0</v>
      </c>
      <c r="O46" s="235">
        <v>2</v>
      </c>
      <c r="AA46" s="208">
        <v>12</v>
      </c>
      <c r="AB46" s="208">
        <v>0</v>
      </c>
      <c r="AC46" s="208">
        <v>27</v>
      </c>
      <c r="AZ46" s="208">
        <v>2</v>
      </c>
      <c r="BA46" s="208">
        <f>IF(AZ46=1,G46,0)</f>
        <v>0</v>
      </c>
      <c r="BB46" s="208">
        <f>IF(AZ46=2,G46,0)</f>
        <v>0</v>
      </c>
      <c r="BC46" s="208">
        <f>IF(AZ46=3,G46,0)</f>
        <v>0</v>
      </c>
      <c r="BD46" s="208">
        <f>IF(AZ46=4,G46,0)</f>
        <v>0</v>
      </c>
      <c r="BE46" s="208">
        <f>IF(AZ46=5,G46,0)</f>
        <v>0</v>
      </c>
      <c r="CA46" s="235">
        <v>12</v>
      </c>
      <c r="CB46" s="235">
        <v>0</v>
      </c>
    </row>
    <row r="47" spans="1:80" ht="22.5">
      <c r="A47" s="236">
        <v>28</v>
      </c>
      <c r="B47" s="237" t="s">
        <v>272</v>
      </c>
      <c r="C47" s="238" t="s">
        <v>273</v>
      </c>
      <c r="D47" s="239" t="s">
        <v>155</v>
      </c>
      <c r="E47" s="240">
        <v>1</v>
      </c>
      <c r="F47" s="240"/>
      <c r="G47" s="241">
        <f>E47*F47</f>
        <v>0</v>
      </c>
      <c r="H47" s="242">
        <v>0</v>
      </c>
      <c r="I47" s="243">
        <f>E47*H47</f>
        <v>0</v>
      </c>
      <c r="J47" s="242"/>
      <c r="K47" s="243">
        <f>E47*J47</f>
        <v>0</v>
      </c>
      <c r="O47" s="235">
        <v>2</v>
      </c>
      <c r="AA47" s="208">
        <v>12</v>
      </c>
      <c r="AB47" s="208">
        <v>0</v>
      </c>
      <c r="AC47" s="208">
        <v>28</v>
      </c>
      <c r="AZ47" s="208">
        <v>2</v>
      </c>
      <c r="BA47" s="208">
        <f>IF(AZ47=1,G47,0)</f>
        <v>0</v>
      </c>
      <c r="BB47" s="208">
        <f>IF(AZ47=2,G47,0)</f>
        <v>0</v>
      </c>
      <c r="BC47" s="208">
        <f>IF(AZ47=3,G47,0)</f>
        <v>0</v>
      </c>
      <c r="BD47" s="208">
        <f>IF(AZ47=4,G47,0)</f>
        <v>0</v>
      </c>
      <c r="BE47" s="208">
        <f>IF(AZ47=5,G47,0)</f>
        <v>0</v>
      </c>
      <c r="CA47" s="235">
        <v>12</v>
      </c>
      <c r="CB47" s="235">
        <v>0</v>
      </c>
    </row>
    <row r="48" spans="1:80">
      <c r="A48" s="236">
        <v>29</v>
      </c>
      <c r="B48" s="237" t="s">
        <v>195</v>
      </c>
      <c r="C48" s="238" t="s">
        <v>196</v>
      </c>
      <c r="D48" s="239" t="s">
        <v>13</v>
      </c>
      <c r="E48" s="240">
        <v>5857.68</v>
      </c>
      <c r="F48" s="240"/>
      <c r="G48" s="241">
        <f>E48*F48</f>
        <v>0</v>
      </c>
      <c r="H48" s="242">
        <v>0</v>
      </c>
      <c r="I48" s="243">
        <f>E48*H48</f>
        <v>0</v>
      </c>
      <c r="J48" s="242">
        <v>0</v>
      </c>
      <c r="K48" s="243">
        <f>E48*J48</f>
        <v>0</v>
      </c>
      <c r="O48" s="235">
        <v>2</v>
      </c>
      <c r="AA48" s="208">
        <v>1</v>
      </c>
      <c r="AB48" s="208">
        <v>5</v>
      </c>
      <c r="AC48" s="208">
        <v>5</v>
      </c>
      <c r="AZ48" s="208">
        <v>2</v>
      </c>
      <c r="BA48" s="208">
        <f>IF(AZ48=1,G48,0)</f>
        <v>0</v>
      </c>
      <c r="BB48" s="208">
        <f>IF(AZ48=2,G48,0)</f>
        <v>0</v>
      </c>
      <c r="BC48" s="208">
        <f>IF(AZ48=3,G48,0)</f>
        <v>0</v>
      </c>
      <c r="BD48" s="208">
        <f>IF(AZ48=4,G48,0)</f>
        <v>0</v>
      </c>
      <c r="BE48" s="208">
        <f>IF(AZ48=5,G48,0)</f>
        <v>0</v>
      </c>
      <c r="CA48" s="235">
        <v>1</v>
      </c>
      <c r="CB48" s="235">
        <v>5</v>
      </c>
    </row>
    <row r="49" spans="1:80">
      <c r="A49" s="245"/>
      <c r="B49" s="246" t="s">
        <v>96</v>
      </c>
      <c r="C49" s="247" t="s">
        <v>265</v>
      </c>
      <c r="D49" s="248"/>
      <c r="E49" s="249"/>
      <c r="F49" s="250"/>
      <c r="G49" s="251">
        <f>SUM(G43:G48)</f>
        <v>0</v>
      </c>
      <c r="H49" s="252"/>
      <c r="I49" s="253">
        <f>SUM(I43:I48)</f>
        <v>0</v>
      </c>
      <c r="J49" s="252"/>
      <c r="K49" s="253">
        <f>SUM(K43:K48)</f>
        <v>0</v>
      </c>
      <c r="O49" s="235">
        <v>4</v>
      </c>
      <c r="BA49" s="254">
        <f>SUM(BA43:BA48)</f>
        <v>0</v>
      </c>
      <c r="BB49" s="254">
        <f>SUM(BB43:BB48)</f>
        <v>0</v>
      </c>
      <c r="BC49" s="254">
        <f>SUM(BC43:BC48)</f>
        <v>0</v>
      </c>
      <c r="BD49" s="254">
        <f>SUM(BD43:BD48)</f>
        <v>0</v>
      </c>
      <c r="BE49" s="254">
        <f>SUM(BE43:BE48)</f>
        <v>0</v>
      </c>
    </row>
    <row r="50" spans="1:80">
      <c r="A50" s="225" t="s">
        <v>92</v>
      </c>
      <c r="B50" s="226" t="s">
        <v>150</v>
      </c>
      <c r="C50" s="227" t="s">
        <v>151</v>
      </c>
      <c r="D50" s="228"/>
      <c r="E50" s="229"/>
      <c r="F50" s="229"/>
      <c r="G50" s="230"/>
      <c r="H50" s="231"/>
      <c r="I50" s="232"/>
      <c r="J50" s="233"/>
      <c r="K50" s="234"/>
      <c r="O50" s="235">
        <v>1</v>
      </c>
    </row>
    <row r="51" spans="1:80">
      <c r="A51" s="236">
        <v>30</v>
      </c>
      <c r="B51" s="237" t="s">
        <v>274</v>
      </c>
      <c r="C51" s="238" t="s">
        <v>275</v>
      </c>
      <c r="D51" s="239" t="s">
        <v>120</v>
      </c>
      <c r="E51" s="240">
        <v>13.4</v>
      </c>
      <c r="F51" s="240"/>
      <c r="G51" s="241">
        <f>E51*F51</f>
        <v>0</v>
      </c>
      <c r="H51" s="242">
        <v>0</v>
      </c>
      <c r="I51" s="243">
        <f>E51*H51</f>
        <v>0</v>
      </c>
      <c r="J51" s="242">
        <v>0</v>
      </c>
      <c r="K51" s="243">
        <f>E51*J51</f>
        <v>0</v>
      </c>
      <c r="O51" s="235">
        <v>2</v>
      </c>
      <c r="AA51" s="208">
        <v>1</v>
      </c>
      <c r="AB51" s="208">
        <v>1</v>
      </c>
      <c r="AC51" s="208">
        <v>1</v>
      </c>
      <c r="AZ51" s="208">
        <v>1</v>
      </c>
      <c r="BA51" s="208">
        <f>IF(AZ51=1,G51,0)</f>
        <v>0</v>
      </c>
      <c r="BB51" s="208">
        <f>IF(AZ51=2,G51,0)</f>
        <v>0</v>
      </c>
      <c r="BC51" s="208">
        <f>IF(AZ51=3,G51,0)</f>
        <v>0</v>
      </c>
      <c r="BD51" s="208">
        <f>IF(AZ51=4,G51,0)</f>
        <v>0</v>
      </c>
      <c r="BE51" s="208">
        <f>IF(AZ51=5,G51,0)</f>
        <v>0</v>
      </c>
      <c r="CA51" s="235">
        <v>1</v>
      </c>
      <c r="CB51" s="235">
        <v>1</v>
      </c>
    </row>
    <row r="52" spans="1:80">
      <c r="A52" s="236">
        <v>31</v>
      </c>
      <c r="B52" s="237" t="s">
        <v>276</v>
      </c>
      <c r="C52" s="238" t="s">
        <v>277</v>
      </c>
      <c r="D52" s="239" t="s">
        <v>107</v>
      </c>
      <c r="E52" s="240">
        <v>86.6</v>
      </c>
      <c r="F52" s="240"/>
      <c r="G52" s="241">
        <f>E52*F52</f>
        <v>0</v>
      </c>
      <c r="H52" s="242">
        <v>4.0000000000000003E-5</v>
      </c>
      <c r="I52" s="243">
        <f>E52*H52</f>
        <v>3.4640000000000001E-3</v>
      </c>
      <c r="J52" s="242">
        <v>0</v>
      </c>
      <c r="K52" s="243">
        <f>E52*J52</f>
        <v>0</v>
      </c>
      <c r="O52" s="235">
        <v>2</v>
      </c>
      <c r="AA52" s="208">
        <v>1</v>
      </c>
      <c r="AB52" s="208">
        <v>1</v>
      </c>
      <c r="AC52" s="208">
        <v>1</v>
      </c>
      <c r="AZ52" s="208">
        <v>1</v>
      </c>
      <c r="BA52" s="208">
        <f>IF(AZ52=1,G52,0)</f>
        <v>0</v>
      </c>
      <c r="BB52" s="208">
        <f>IF(AZ52=2,G52,0)</f>
        <v>0</v>
      </c>
      <c r="BC52" s="208">
        <f>IF(AZ52=3,G52,0)</f>
        <v>0</v>
      </c>
      <c r="BD52" s="208">
        <f>IF(AZ52=4,G52,0)</f>
        <v>0</v>
      </c>
      <c r="BE52" s="208">
        <f>IF(AZ52=5,G52,0)</f>
        <v>0</v>
      </c>
      <c r="CA52" s="235">
        <v>1</v>
      </c>
      <c r="CB52" s="235">
        <v>1</v>
      </c>
    </row>
    <row r="53" spans="1:80">
      <c r="A53" s="236">
        <v>32</v>
      </c>
      <c r="B53" s="237" t="s">
        <v>108</v>
      </c>
      <c r="C53" s="238" t="s">
        <v>109</v>
      </c>
      <c r="D53" s="239" t="s">
        <v>107</v>
      </c>
      <c r="E53" s="240">
        <v>6.3</v>
      </c>
      <c r="F53" s="240"/>
      <c r="G53" s="241">
        <f>E53*F53</f>
        <v>0</v>
      </c>
      <c r="H53" s="242">
        <v>0</v>
      </c>
      <c r="I53" s="243">
        <f>E53*H53</f>
        <v>0</v>
      </c>
      <c r="J53" s="242">
        <v>0</v>
      </c>
      <c r="K53" s="243">
        <f>E53*J53</f>
        <v>0</v>
      </c>
      <c r="O53" s="235">
        <v>2</v>
      </c>
      <c r="AA53" s="208">
        <v>1</v>
      </c>
      <c r="AB53" s="208">
        <v>1</v>
      </c>
      <c r="AC53" s="208">
        <v>1</v>
      </c>
      <c r="AZ53" s="208">
        <v>1</v>
      </c>
      <c r="BA53" s="208">
        <f>IF(AZ53=1,G53,0)</f>
        <v>0</v>
      </c>
      <c r="BB53" s="208">
        <f>IF(AZ53=2,G53,0)</f>
        <v>0</v>
      </c>
      <c r="BC53" s="208">
        <f>IF(AZ53=3,G53,0)</f>
        <v>0</v>
      </c>
      <c r="BD53" s="208">
        <f>IF(AZ53=4,G53,0)</f>
        <v>0</v>
      </c>
      <c r="BE53" s="208">
        <f>IF(AZ53=5,G53,0)</f>
        <v>0</v>
      </c>
      <c r="CA53" s="235">
        <v>1</v>
      </c>
      <c r="CB53" s="235">
        <v>1</v>
      </c>
    </row>
    <row r="54" spans="1:80">
      <c r="A54" s="245"/>
      <c r="B54" s="246" t="s">
        <v>96</v>
      </c>
      <c r="C54" s="247" t="s">
        <v>152</v>
      </c>
      <c r="D54" s="248"/>
      <c r="E54" s="249"/>
      <c r="F54" s="250"/>
      <c r="G54" s="251">
        <f>SUM(G50:G53)</f>
        <v>0</v>
      </c>
      <c r="H54" s="252"/>
      <c r="I54" s="253">
        <f>SUM(I50:I53)</f>
        <v>3.4640000000000001E-3</v>
      </c>
      <c r="J54" s="252"/>
      <c r="K54" s="253">
        <f>SUM(K50:K53)</f>
        <v>0</v>
      </c>
      <c r="O54" s="235">
        <v>4</v>
      </c>
      <c r="BA54" s="254">
        <f>SUM(BA50:BA53)</f>
        <v>0</v>
      </c>
      <c r="BB54" s="254">
        <f>SUM(BB50:BB53)</f>
        <v>0</v>
      </c>
      <c r="BC54" s="254">
        <f>SUM(BC50:BC53)</f>
        <v>0</v>
      </c>
      <c r="BD54" s="254">
        <f>SUM(BD50:BD53)</f>
        <v>0</v>
      </c>
      <c r="BE54" s="254">
        <f>SUM(BE50:BE53)</f>
        <v>0</v>
      </c>
    </row>
    <row r="55" spans="1:80">
      <c r="A55" s="225" t="s">
        <v>92</v>
      </c>
      <c r="B55" s="226" t="s">
        <v>278</v>
      </c>
      <c r="C55" s="227" t="s">
        <v>279</v>
      </c>
      <c r="D55" s="228"/>
      <c r="E55" s="229"/>
      <c r="F55" s="229"/>
      <c r="G55" s="230"/>
      <c r="H55" s="231"/>
      <c r="I55" s="232"/>
      <c r="J55" s="233"/>
      <c r="K55" s="234"/>
      <c r="O55" s="235">
        <v>1</v>
      </c>
    </row>
    <row r="56" spans="1:80">
      <c r="A56" s="236">
        <v>33</v>
      </c>
      <c r="B56" s="237" t="s">
        <v>281</v>
      </c>
      <c r="C56" s="238" t="s">
        <v>282</v>
      </c>
      <c r="D56" s="239" t="s">
        <v>107</v>
      </c>
      <c r="E56" s="240">
        <v>138.721</v>
      </c>
      <c r="F56" s="240"/>
      <c r="G56" s="241">
        <f>E56*F56</f>
        <v>0</v>
      </c>
      <c r="H56" s="242">
        <v>1.8380000000000001E-2</v>
      </c>
      <c r="I56" s="243">
        <f>E56*H56</f>
        <v>2.54969198</v>
      </c>
      <c r="J56" s="242">
        <v>0</v>
      </c>
      <c r="K56" s="243">
        <f>E56*J56</f>
        <v>0</v>
      </c>
      <c r="O56" s="235">
        <v>2</v>
      </c>
      <c r="AA56" s="208">
        <v>1</v>
      </c>
      <c r="AB56" s="208">
        <v>1</v>
      </c>
      <c r="AC56" s="208">
        <v>1</v>
      </c>
      <c r="AZ56" s="208">
        <v>1</v>
      </c>
      <c r="BA56" s="208">
        <f>IF(AZ56=1,G56,0)</f>
        <v>0</v>
      </c>
      <c r="BB56" s="208">
        <f>IF(AZ56=2,G56,0)</f>
        <v>0</v>
      </c>
      <c r="BC56" s="208">
        <f>IF(AZ56=3,G56,0)</f>
        <v>0</v>
      </c>
      <c r="BD56" s="208">
        <f>IF(AZ56=4,G56,0)</f>
        <v>0</v>
      </c>
      <c r="BE56" s="208">
        <f>IF(AZ56=5,G56,0)</f>
        <v>0</v>
      </c>
      <c r="CA56" s="235">
        <v>1</v>
      </c>
      <c r="CB56" s="235">
        <v>1</v>
      </c>
    </row>
    <row r="57" spans="1:80">
      <c r="A57" s="236">
        <v>34</v>
      </c>
      <c r="B57" s="237" t="s">
        <v>283</v>
      </c>
      <c r="C57" s="238" t="s">
        <v>284</v>
      </c>
      <c r="D57" s="239" t="s">
        <v>107</v>
      </c>
      <c r="E57" s="240">
        <v>138.721</v>
      </c>
      <c r="F57" s="240"/>
      <c r="G57" s="241">
        <f>E57*F57</f>
        <v>0</v>
      </c>
      <c r="H57" s="242">
        <v>9.7000000000000005E-4</v>
      </c>
      <c r="I57" s="243">
        <f>E57*H57</f>
        <v>0.13455937000000001</v>
      </c>
      <c r="J57" s="242">
        <v>0</v>
      </c>
      <c r="K57" s="243">
        <f>E57*J57</f>
        <v>0</v>
      </c>
      <c r="O57" s="235">
        <v>2</v>
      </c>
      <c r="AA57" s="208">
        <v>1</v>
      </c>
      <c r="AB57" s="208">
        <v>1</v>
      </c>
      <c r="AC57" s="208">
        <v>1</v>
      </c>
      <c r="AZ57" s="208">
        <v>1</v>
      </c>
      <c r="BA57" s="208">
        <f>IF(AZ57=1,G57,0)</f>
        <v>0</v>
      </c>
      <c r="BB57" s="208">
        <f>IF(AZ57=2,G57,0)</f>
        <v>0</v>
      </c>
      <c r="BC57" s="208">
        <f>IF(AZ57=3,G57,0)</f>
        <v>0</v>
      </c>
      <c r="BD57" s="208">
        <f>IF(AZ57=4,G57,0)</f>
        <v>0</v>
      </c>
      <c r="BE57" s="208">
        <f>IF(AZ57=5,G57,0)</f>
        <v>0</v>
      </c>
      <c r="CA57" s="235">
        <v>1</v>
      </c>
      <c r="CB57" s="235">
        <v>1</v>
      </c>
    </row>
    <row r="58" spans="1:80">
      <c r="A58" s="236">
        <v>35</v>
      </c>
      <c r="B58" s="237" t="s">
        <v>285</v>
      </c>
      <c r="C58" s="238" t="s">
        <v>286</v>
      </c>
      <c r="D58" s="239" t="s">
        <v>107</v>
      </c>
      <c r="E58" s="240">
        <v>138.721</v>
      </c>
      <c r="F58" s="240"/>
      <c r="G58" s="241">
        <f>E58*F58</f>
        <v>0</v>
      </c>
      <c r="H58" s="242">
        <v>0</v>
      </c>
      <c r="I58" s="243">
        <f>E58*H58</f>
        <v>0</v>
      </c>
      <c r="J58" s="242">
        <v>0</v>
      </c>
      <c r="K58" s="243">
        <f>E58*J58</f>
        <v>0</v>
      </c>
      <c r="O58" s="235">
        <v>2</v>
      </c>
      <c r="AA58" s="208">
        <v>1</v>
      </c>
      <c r="AB58" s="208">
        <v>1</v>
      </c>
      <c r="AC58" s="208">
        <v>1</v>
      </c>
      <c r="AZ58" s="208">
        <v>1</v>
      </c>
      <c r="BA58" s="208">
        <f>IF(AZ58=1,G58,0)</f>
        <v>0</v>
      </c>
      <c r="BB58" s="208">
        <f>IF(AZ58=2,G58,0)</f>
        <v>0</v>
      </c>
      <c r="BC58" s="208">
        <f>IF(AZ58=3,G58,0)</f>
        <v>0</v>
      </c>
      <c r="BD58" s="208">
        <f>IF(AZ58=4,G58,0)</f>
        <v>0</v>
      </c>
      <c r="BE58" s="208">
        <f>IF(AZ58=5,G58,0)</f>
        <v>0</v>
      </c>
      <c r="CA58" s="235">
        <v>1</v>
      </c>
      <c r="CB58" s="235">
        <v>1</v>
      </c>
    </row>
    <row r="59" spans="1:80">
      <c r="A59" s="236">
        <v>36</v>
      </c>
      <c r="B59" s="237" t="s">
        <v>287</v>
      </c>
      <c r="C59" s="238" t="s">
        <v>288</v>
      </c>
      <c r="D59" s="239" t="s">
        <v>107</v>
      </c>
      <c r="E59" s="240">
        <v>28.08</v>
      </c>
      <c r="F59" s="240"/>
      <c r="G59" s="241">
        <f>E59*F59</f>
        <v>0</v>
      </c>
      <c r="H59" s="242">
        <v>5.9199999999999999E-3</v>
      </c>
      <c r="I59" s="243">
        <f>E59*H59</f>
        <v>0.16623359999999998</v>
      </c>
      <c r="J59" s="242">
        <v>0</v>
      </c>
      <c r="K59" s="243">
        <f>E59*J59</f>
        <v>0</v>
      </c>
      <c r="O59" s="235">
        <v>2</v>
      </c>
      <c r="AA59" s="208">
        <v>1</v>
      </c>
      <c r="AB59" s="208">
        <v>1</v>
      </c>
      <c r="AC59" s="208">
        <v>1</v>
      </c>
      <c r="AZ59" s="208">
        <v>1</v>
      </c>
      <c r="BA59" s="208">
        <f>IF(AZ59=1,G59,0)</f>
        <v>0</v>
      </c>
      <c r="BB59" s="208">
        <f>IF(AZ59=2,G59,0)</f>
        <v>0</v>
      </c>
      <c r="BC59" s="208">
        <f>IF(AZ59=3,G59,0)</f>
        <v>0</v>
      </c>
      <c r="BD59" s="208">
        <f>IF(AZ59=4,G59,0)</f>
        <v>0</v>
      </c>
      <c r="BE59" s="208">
        <f>IF(AZ59=5,G59,0)</f>
        <v>0</v>
      </c>
      <c r="CA59" s="235">
        <v>1</v>
      </c>
      <c r="CB59" s="235">
        <v>1</v>
      </c>
    </row>
    <row r="60" spans="1:80">
      <c r="A60" s="245"/>
      <c r="B60" s="246" t="s">
        <v>96</v>
      </c>
      <c r="C60" s="247" t="s">
        <v>280</v>
      </c>
      <c r="D60" s="248"/>
      <c r="E60" s="249"/>
      <c r="F60" s="250"/>
      <c r="G60" s="251">
        <f>SUM(G55:G59)</f>
        <v>0</v>
      </c>
      <c r="H60" s="252"/>
      <c r="I60" s="253">
        <f>SUM(I55:I59)</f>
        <v>2.8504849499999998</v>
      </c>
      <c r="J60" s="252"/>
      <c r="K60" s="253">
        <f>SUM(K55:K59)</f>
        <v>0</v>
      </c>
      <c r="O60" s="235">
        <v>4</v>
      </c>
      <c r="BA60" s="254">
        <f>SUM(BA55:BA59)</f>
        <v>0</v>
      </c>
      <c r="BB60" s="254">
        <f>SUM(BB55:BB59)</f>
        <v>0</v>
      </c>
      <c r="BC60" s="254">
        <f>SUM(BC55:BC59)</f>
        <v>0</v>
      </c>
      <c r="BD60" s="254">
        <f>SUM(BD55:BD59)</f>
        <v>0</v>
      </c>
      <c r="BE60" s="254">
        <f>SUM(BE55:BE59)</f>
        <v>0</v>
      </c>
    </row>
    <row r="61" spans="1:80">
      <c r="A61" s="225" t="s">
        <v>92</v>
      </c>
      <c r="B61" s="226" t="s">
        <v>289</v>
      </c>
      <c r="C61" s="227" t="s">
        <v>290</v>
      </c>
      <c r="D61" s="228"/>
      <c r="E61" s="229"/>
      <c r="F61" s="229"/>
      <c r="G61" s="230"/>
      <c r="H61" s="231"/>
      <c r="I61" s="232"/>
      <c r="J61" s="233"/>
      <c r="K61" s="234"/>
      <c r="O61" s="235">
        <v>1</v>
      </c>
    </row>
    <row r="62" spans="1:80" ht="22.5">
      <c r="A62" s="236">
        <v>37</v>
      </c>
      <c r="B62" s="237" t="s">
        <v>292</v>
      </c>
      <c r="C62" s="238" t="s">
        <v>293</v>
      </c>
      <c r="D62" s="239" t="s">
        <v>140</v>
      </c>
      <c r="E62" s="240">
        <v>0.16200000000000001</v>
      </c>
      <c r="F62" s="240"/>
      <c r="G62" s="241">
        <f t="shared" ref="G62:G69" si="0">E62*F62</f>
        <v>0</v>
      </c>
      <c r="H62" s="242">
        <v>1.2800000000000001E-3</v>
      </c>
      <c r="I62" s="243">
        <f t="shared" ref="I62:I69" si="1">E62*H62</f>
        <v>2.0736000000000002E-4</v>
      </c>
      <c r="J62" s="242">
        <v>-1.8</v>
      </c>
      <c r="K62" s="243">
        <f t="shared" ref="K62:K69" si="2">E62*J62</f>
        <v>-0.29160000000000003</v>
      </c>
      <c r="O62" s="235">
        <v>2</v>
      </c>
      <c r="AA62" s="208">
        <v>1</v>
      </c>
      <c r="AB62" s="208">
        <v>1</v>
      </c>
      <c r="AC62" s="208">
        <v>1</v>
      </c>
      <c r="AZ62" s="208">
        <v>1</v>
      </c>
      <c r="BA62" s="208">
        <f t="shared" ref="BA62:BA69" si="3">IF(AZ62=1,G62,0)</f>
        <v>0</v>
      </c>
      <c r="BB62" s="208">
        <f t="shared" ref="BB62:BB69" si="4">IF(AZ62=2,G62,0)</f>
        <v>0</v>
      </c>
      <c r="BC62" s="208">
        <f t="shared" ref="BC62:BC69" si="5">IF(AZ62=3,G62,0)</f>
        <v>0</v>
      </c>
      <c r="BD62" s="208">
        <f t="shared" ref="BD62:BD69" si="6">IF(AZ62=4,G62,0)</f>
        <v>0</v>
      </c>
      <c r="BE62" s="208">
        <f t="shared" ref="BE62:BE69" si="7">IF(AZ62=5,G62,0)</f>
        <v>0</v>
      </c>
      <c r="CA62" s="235">
        <v>1</v>
      </c>
      <c r="CB62" s="235">
        <v>1</v>
      </c>
    </row>
    <row r="63" spans="1:80" ht="22.5">
      <c r="A63" s="236">
        <v>38</v>
      </c>
      <c r="B63" s="237" t="s">
        <v>294</v>
      </c>
      <c r="C63" s="238" t="s">
        <v>295</v>
      </c>
      <c r="D63" s="239" t="s">
        <v>140</v>
      </c>
      <c r="E63" s="240">
        <v>0.28139999999999998</v>
      </c>
      <c r="F63" s="240"/>
      <c r="G63" s="241">
        <f t="shared" si="0"/>
        <v>0</v>
      </c>
      <c r="H63" s="242">
        <v>0</v>
      </c>
      <c r="I63" s="243">
        <f t="shared" si="1"/>
        <v>0</v>
      </c>
      <c r="J63" s="242">
        <v>-2.2000000000000002</v>
      </c>
      <c r="K63" s="243">
        <f t="shared" si="2"/>
        <v>-0.61907999999999996</v>
      </c>
      <c r="O63" s="235">
        <v>2</v>
      </c>
      <c r="AA63" s="208">
        <v>1</v>
      </c>
      <c r="AB63" s="208">
        <v>1</v>
      </c>
      <c r="AC63" s="208">
        <v>1</v>
      </c>
      <c r="AZ63" s="208">
        <v>1</v>
      </c>
      <c r="BA63" s="208">
        <f t="shared" si="3"/>
        <v>0</v>
      </c>
      <c r="BB63" s="208">
        <f t="shared" si="4"/>
        <v>0</v>
      </c>
      <c r="BC63" s="208">
        <f t="shared" si="5"/>
        <v>0</v>
      </c>
      <c r="BD63" s="208">
        <f t="shared" si="6"/>
        <v>0</v>
      </c>
      <c r="BE63" s="208">
        <f t="shared" si="7"/>
        <v>0</v>
      </c>
      <c r="CA63" s="235">
        <v>1</v>
      </c>
      <c r="CB63" s="235">
        <v>1</v>
      </c>
    </row>
    <row r="64" spans="1:80">
      <c r="A64" s="236">
        <v>39</v>
      </c>
      <c r="B64" s="237" t="s">
        <v>296</v>
      </c>
      <c r="C64" s="238" t="s">
        <v>297</v>
      </c>
      <c r="D64" s="239" t="s">
        <v>155</v>
      </c>
      <c r="E64" s="240">
        <v>12</v>
      </c>
      <c r="F64" s="240"/>
      <c r="G64" s="241">
        <f t="shared" si="0"/>
        <v>0</v>
      </c>
      <c r="H64" s="242">
        <v>0</v>
      </c>
      <c r="I64" s="243">
        <f t="shared" si="1"/>
        <v>0</v>
      </c>
      <c r="J64" s="242">
        <v>0</v>
      </c>
      <c r="K64" s="243">
        <f t="shared" si="2"/>
        <v>0</v>
      </c>
      <c r="O64" s="235">
        <v>2</v>
      </c>
      <c r="AA64" s="208">
        <v>1</v>
      </c>
      <c r="AB64" s="208">
        <v>1</v>
      </c>
      <c r="AC64" s="208">
        <v>1</v>
      </c>
      <c r="AZ64" s="208">
        <v>1</v>
      </c>
      <c r="BA64" s="208">
        <f t="shared" si="3"/>
        <v>0</v>
      </c>
      <c r="BB64" s="208">
        <f t="shared" si="4"/>
        <v>0</v>
      </c>
      <c r="BC64" s="208">
        <f t="shared" si="5"/>
        <v>0</v>
      </c>
      <c r="BD64" s="208">
        <f t="shared" si="6"/>
        <v>0</v>
      </c>
      <c r="BE64" s="208">
        <f t="shared" si="7"/>
        <v>0</v>
      </c>
      <c r="CA64" s="235">
        <v>1</v>
      </c>
      <c r="CB64" s="235">
        <v>1</v>
      </c>
    </row>
    <row r="65" spans="1:80">
      <c r="A65" s="236">
        <v>40</v>
      </c>
      <c r="B65" s="237" t="s">
        <v>298</v>
      </c>
      <c r="C65" s="238" t="s">
        <v>299</v>
      </c>
      <c r="D65" s="239" t="s">
        <v>155</v>
      </c>
      <c r="E65" s="240">
        <v>8</v>
      </c>
      <c r="F65" s="240"/>
      <c r="G65" s="241">
        <f t="shared" si="0"/>
        <v>0</v>
      </c>
      <c r="H65" s="242">
        <v>0</v>
      </c>
      <c r="I65" s="243">
        <f t="shared" si="1"/>
        <v>0</v>
      </c>
      <c r="J65" s="242">
        <v>0</v>
      </c>
      <c r="K65" s="243">
        <f t="shared" si="2"/>
        <v>0</v>
      </c>
      <c r="O65" s="235">
        <v>2</v>
      </c>
      <c r="AA65" s="208">
        <v>1</v>
      </c>
      <c r="AB65" s="208">
        <v>1</v>
      </c>
      <c r="AC65" s="208">
        <v>1</v>
      </c>
      <c r="AZ65" s="208">
        <v>1</v>
      </c>
      <c r="BA65" s="208">
        <f t="shared" si="3"/>
        <v>0</v>
      </c>
      <c r="BB65" s="208">
        <f t="shared" si="4"/>
        <v>0</v>
      </c>
      <c r="BC65" s="208">
        <f t="shared" si="5"/>
        <v>0</v>
      </c>
      <c r="BD65" s="208">
        <f t="shared" si="6"/>
        <v>0</v>
      </c>
      <c r="BE65" s="208">
        <f t="shared" si="7"/>
        <v>0</v>
      </c>
      <c r="CA65" s="235">
        <v>1</v>
      </c>
      <c r="CB65" s="235">
        <v>1</v>
      </c>
    </row>
    <row r="66" spans="1:80">
      <c r="A66" s="236">
        <v>41</v>
      </c>
      <c r="B66" s="237" t="s">
        <v>300</v>
      </c>
      <c r="C66" s="238" t="s">
        <v>301</v>
      </c>
      <c r="D66" s="239" t="s">
        <v>107</v>
      </c>
      <c r="E66" s="240">
        <v>2.16</v>
      </c>
      <c r="F66" s="240"/>
      <c r="G66" s="241">
        <f t="shared" si="0"/>
        <v>0</v>
      </c>
      <c r="H66" s="242">
        <v>6.8999999999999997E-4</v>
      </c>
      <c r="I66" s="243">
        <f t="shared" si="1"/>
        <v>1.4904E-3</v>
      </c>
      <c r="J66" s="242">
        <v>-3.4000000000000002E-2</v>
      </c>
      <c r="K66" s="243">
        <f t="shared" si="2"/>
        <v>-7.3440000000000005E-2</v>
      </c>
      <c r="O66" s="235">
        <v>2</v>
      </c>
      <c r="AA66" s="208">
        <v>1</v>
      </c>
      <c r="AB66" s="208">
        <v>1</v>
      </c>
      <c r="AC66" s="208">
        <v>1</v>
      </c>
      <c r="AZ66" s="208">
        <v>1</v>
      </c>
      <c r="BA66" s="208">
        <f t="shared" si="3"/>
        <v>0</v>
      </c>
      <c r="BB66" s="208">
        <f t="shared" si="4"/>
        <v>0</v>
      </c>
      <c r="BC66" s="208">
        <f t="shared" si="5"/>
        <v>0</v>
      </c>
      <c r="BD66" s="208">
        <f t="shared" si="6"/>
        <v>0</v>
      </c>
      <c r="BE66" s="208">
        <f t="shared" si="7"/>
        <v>0</v>
      </c>
      <c r="CA66" s="235">
        <v>1</v>
      </c>
      <c r="CB66" s="235">
        <v>1</v>
      </c>
    </row>
    <row r="67" spans="1:80">
      <c r="A67" s="236">
        <v>42</v>
      </c>
      <c r="B67" s="237" t="s">
        <v>302</v>
      </c>
      <c r="C67" s="238" t="s">
        <v>303</v>
      </c>
      <c r="D67" s="239" t="s">
        <v>107</v>
      </c>
      <c r="E67" s="240">
        <v>83.4</v>
      </c>
      <c r="F67" s="240"/>
      <c r="G67" s="241">
        <f t="shared" si="0"/>
        <v>0</v>
      </c>
      <c r="H67" s="242">
        <v>4.2000000000000002E-4</v>
      </c>
      <c r="I67" s="243">
        <f t="shared" si="1"/>
        <v>3.5028000000000004E-2</v>
      </c>
      <c r="J67" s="242">
        <v>-2.5000000000000001E-2</v>
      </c>
      <c r="K67" s="243">
        <f t="shared" si="2"/>
        <v>-2.0850000000000004</v>
      </c>
      <c r="O67" s="235">
        <v>2</v>
      </c>
      <c r="AA67" s="208">
        <v>1</v>
      </c>
      <c r="AB67" s="208">
        <v>1</v>
      </c>
      <c r="AC67" s="208">
        <v>1</v>
      </c>
      <c r="AZ67" s="208">
        <v>1</v>
      </c>
      <c r="BA67" s="208">
        <f t="shared" si="3"/>
        <v>0</v>
      </c>
      <c r="BB67" s="208">
        <f t="shared" si="4"/>
        <v>0</v>
      </c>
      <c r="BC67" s="208">
        <f t="shared" si="5"/>
        <v>0</v>
      </c>
      <c r="BD67" s="208">
        <f t="shared" si="6"/>
        <v>0</v>
      </c>
      <c r="BE67" s="208">
        <f t="shared" si="7"/>
        <v>0</v>
      </c>
      <c r="CA67" s="235">
        <v>1</v>
      </c>
      <c r="CB67" s="235">
        <v>1</v>
      </c>
    </row>
    <row r="68" spans="1:80">
      <c r="A68" s="236">
        <v>43</v>
      </c>
      <c r="B68" s="237" t="s">
        <v>304</v>
      </c>
      <c r="C68" s="238" t="s">
        <v>305</v>
      </c>
      <c r="D68" s="239" t="s">
        <v>120</v>
      </c>
      <c r="E68" s="240">
        <v>2.4</v>
      </c>
      <c r="F68" s="240"/>
      <c r="G68" s="241">
        <f t="shared" si="0"/>
        <v>0</v>
      </c>
      <c r="H68" s="242">
        <v>0</v>
      </c>
      <c r="I68" s="243">
        <f t="shared" si="1"/>
        <v>0</v>
      </c>
      <c r="J68" s="242">
        <v>-1.383E-2</v>
      </c>
      <c r="K68" s="243">
        <f t="shared" si="2"/>
        <v>-3.3191999999999999E-2</v>
      </c>
      <c r="O68" s="235">
        <v>2</v>
      </c>
      <c r="AA68" s="208">
        <v>1</v>
      </c>
      <c r="AB68" s="208">
        <v>1</v>
      </c>
      <c r="AC68" s="208">
        <v>1</v>
      </c>
      <c r="AZ68" s="208">
        <v>1</v>
      </c>
      <c r="BA68" s="208">
        <f t="shared" si="3"/>
        <v>0</v>
      </c>
      <c r="BB68" s="208">
        <f t="shared" si="4"/>
        <v>0</v>
      </c>
      <c r="BC68" s="208">
        <f t="shared" si="5"/>
        <v>0</v>
      </c>
      <c r="BD68" s="208">
        <f t="shared" si="6"/>
        <v>0</v>
      </c>
      <c r="BE68" s="208">
        <f t="shared" si="7"/>
        <v>0</v>
      </c>
      <c r="CA68" s="235">
        <v>1</v>
      </c>
      <c r="CB68" s="235">
        <v>1</v>
      </c>
    </row>
    <row r="69" spans="1:80">
      <c r="A69" s="236">
        <v>44</v>
      </c>
      <c r="B69" s="237" t="s">
        <v>306</v>
      </c>
      <c r="C69" s="238" t="s">
        <v>307</v>
      </c>
      <c r="D69" s="239" t="s">
        <v>107</v>
      </c>
      <c r="E69" s="240">
        <v>2.76</v>
      </c>
      <c r="F69" s="240"/>
      <c r="G69" s="241">
        <f t="shared" si="0"/>
        <v>0</v>
      </c>
      <c r="H69" s="242">
        <v>0</v>
      </c>
      <c r="I69" s="243">
        <f t="shared" si="1"/>
        <v>0</v>
      </c>
      <c r="J69" s="242">
        <v>-8.8999999999999996E-2</v>
      </c>
      <c r="K69" s="243">
        <f t="shared" si="2"/>
        <v>-0.24563999999999997</v>
      </c>
      <c r="O69" s="235">
        <v>2</v>
      </c>
      <c r="AA69" s="208">
        <v>1</v>
      </c>
      <c r="AB69" s="208">
        <v>1</v>
      </c>
      <c r="AC69" s="208">
        <v>1</v>
      </c>
      <c r="AZ69" s="208">
        <v>1</v>
      </c>
      <c r="BA69" s="208">
        <f t="shared" si="3"/>
        <v>0</v>
      </c>
      <c r="BB69" s="208">
        <f t="shared" si="4"/>
        <v>0</v>
      </c>
      <c r="BC69" s="208">
        <f t="shared" si="5"/>
        <v>0</v>
      </c>
      <c r="BD69" s="208">
        <f t="shared" si="6"/>
        <v>0</v>
      </c>
      <c r="BE69" s="208">
        <f t="shared" si="7"/>
        <v>0</v>
      </c>
      <c r="CA69" s="235">
        <v>1</v>
      </c>
      <c r="CB69" s="235">
        <v>1</v>
      </c>
    </row>
    <row r="70" spans="1:80">
      <c r="A70" s="245"/>
      <c r="B70" s="246" t="s">
        <v>96</v>
      </c>
      <c r="C70" s="247" t="s">
        <v>291</v>
      </c>
      <c r="D70" s="248"/>
      <c r="E70" s="249"/>
      <c r="F70" s="250"/>
      <c r="G70" s="251">
        <f>SUM(G61:G69)</f>
        <v>0</v>
      </c>
      <c r="H70" s="252"/>
      <c r="I70" s="253">
        <f>SUM(I61:I69)</f>
        <v>3.6725760000000003E-2</v>
      </c>
      <c r="J70" s="252"/>
      <c r="K70" s="253">
        <f>SUM(K61:K69)</f>
        <v>-3.3479520000000003</v>
      </c>
      <c r="O70" s="235">
        <v>4</v>
      </c>
      <c r="BA70" s="254">
        <f>SUM(BA61:BA69)</f>
        <v>0</v>
      </c>
      <c r="BB70" s="254">
        <f>SUM(BB61:BB69)</f>
        <v>0</v>
      </c>
      <c r="BC70" s="254">
        <f>SUM(BC61:BC69)</f>
        <v>0</v>
      </c>
      <c r="BD70" s="254">
        <f>SUM(BD61:BD69)</f>
        <v>0</v>
      </c>
      <c r="BE70" s="254">
        <f>SUM(BE61:BE69)</f>
        <v>0</v>
      </c>
    </row>
    <row r="71" spans="1:80">
      <c r="A71" s="225" t="s">
        <v>92</v>
      </c>
      <c r="B71" s="226" t="s">
        <v>168</v>
      </c>
      <c r="C71" s="227" t="s">
        <v>169</v>
      </c>
      <c r="D71" s="228"/>
      <c r="E71" s="229"/>
      <c r="F71" s="229"/>
      <c r="G71" s="230"/>
      <c r="H71" s="231"/>
      <c r="I71" s="232"/>
      <c r="J71" s="233"/>
      <c r="K71" s="234"/>
      <c r="O71" s="235">
        <v>1</v>
      </c>
    </row>
    <row r="72" spans="1:80">
      <c r="A72" s="236">
        <v>45</v>
      </c>
      <c r="B72" s="237" t="s">
        <v>308</v>
      </c>
      <c r="C72" s="238" t="s">
        <v>309</v>
      </c>
      <c r="D72" s="239" t="s">
        <v>149</v>
      </c>
      <c r="E72" s="240">
        <v>9.3655473100000002</v>
      </c>
      <c r="F72" s="240"/>
      <c r="G72" s="241">
        <f>E72*F72</f>
        <v>0</v>
      </c>
      <c r="H72" s="242">
        <v>0</v>
      </c>
      <c r="I72" s="243">
        <f>E72*H72</f>
        <v>0</v>
      </c>
      <c r="J72" s="242"/>
      <c r="K72" s="243">
        <f>E72*J72</f>
        <v>0</v>
      </c>
      <c r="O72" s="235">
        <v>2</v>
      </c>
      <c r="AA72" s="208">
        <v>7</v>
      </c>
      <c r="AB72" s="208">
        <v>1</v>
      </c>
      <c r="AC72" s="208">
        <v>2</v>
      </c>
      <c r="AZ72" s="208">
        <v>1</v>
      </c>
      <c r="BA72" s="208">
        <f>IF(AZ72=1,G72,0)</f>
        <v>0</v>
      </c>
      <c r="BB72" s="208">
        <f>IF(AZ72=2,G72,0)</f>
        <v>0</v>
      </c>
      <c r="BC72" s="208">
        <f>IF(AZ72=3,G72,0)</f>
        <v>0</v>
      </c>
      <c r="BD72" s="208">
        <f>IF(AZ72=4,G72,0)</f>
        <v>0</v>
      </c>
      <c r="BE72" s="208">
        <f>IF(AZ72=5,G72,0)</f>
        <v>0</v>
      </c>
      <c r="CA72" s="235">
        <v>7</v>
      </c>
      <c r="CB72" s="235">
        <v>1</v>
      </c>
    </row>
    <row r="73" spans="1:80">
      <c r="A73" s="245"/>
      <c r="B73" s="246" t="s">
        <v>96</v>
      </c>
      <c r="C73" s="247" t="s">
        <v>170</v>
      </c>
      <c r="D73" s="248"/>
      <c r="E73" s="249"/>
      <c r="F73" s="250"/>
      <c r="G73" s="251">
        <f>SUM(G71:G72)</f>
        <v>0</v>
      </c>
      <c r="H73" s="252"/>
      <c r="I73" s="253">
        <f>SUM(I71:I72)</f>
        <v>0</v>
      </c>
      <c r="J73" s="252"/>
      <c r="K73" s="253">
        <f>SUM(K71:K72)</f>
        <v>0</v>
      </c>
      <c r="O73" s="235">
        <v>4</v>
      </c>
      <c r="BA73" s="254">
        <f>SUM(BA71:BA72)</f>
        <v>0</v>
      </c>
      <c r="BB73" s="254">
        <f>SUM(BB71:BB72)</f>
        <v>0</v>
      </c>
      <c r="BC73" s="254">
        <f>SUM(BC71:BC72)</f>
        <v>0</v>
      </c>
      <c r="BD73" s="254">
        <f>SUM(BD71:BD72)</f>
        <v>0</v>
      </c>
      <c r="BE73" s="254">
        <f>SUM(BE71:BE72)</f>
        <v>0</v>
      </c>
    </row>
    <row r="74" spans="1:80">
      <c r="A74" s="225" t="s">
        <v>92</v>
      </c>
      <c r="B74" s="226" t="s">
        <v>173</v>
      </c>
      <c r="C74" s="227" t="s">
        <v>174</v>
      </c>
      <c r="D74" s="228"/>
      <c r="E74" s="229"/>
      <c r="F74" s="229"/>
      <c r="G74" s="230"/>
      <c r="H74" s="231"/>
      <c r="I74" s="232"/>
      <c r="J74" s="233"/>
      <c r="K74" s="234"/>
      <c r="O74" s="235">
        <v>1</v>
      </c>
    </row>
    <row r="75" spans="1:80" ht="22.5">
      <c r="A75" s="236">
        <v>46</v>
      </c>
      <c r="B75" s="237" t="s">
        <v>310</v>
      </c>
      <c r="C75" s="238" t="s">
        <v>311</v>
      </c>
      <c r="D75" s="239" t="s">
        <v>107</v>
      </c>
      <c r="E75" s="240">
        <v>4.2</v>
      </c>
      <c r="F75" s="240"/>
      <c r="G75" s="241">
        <f>E75*F75</f>
        <v>0</v>
      </c>
      <c r="H75" s="242">
        <v>3.6800000000000001E-3</v>
      </c>
      <c r="I75" s="243">
        <f>E75*H75</f>
        <v>1.5456000000000001E-2</v>
      </c>
      <c r="J75" s="242">
        <v>0</v>
      </c>
      <c r="K75" s="243">
        <f>E75*J75</f>
        <v>0</v>
      </c>
      <c r="O75" s="235">
        <v>2</v>
      </c>
      <c r="AA75" s="208">
        <v>1</v>
      </c>
      <c r="AB75" s="208">
        <v>7</v>
      </c>
      <c r="AC75" s="208">
        <v>7</v>
      </c>
      <c r="AZ75" s="208">
        <v>2</v>
      </c>
      <c r="BA75" s="208">
        <f>IF(AZ75=1,G75,0)</f>
        <v>0</v>
      </c>
      <c r="BB75" s="208">
        <f>IF(AZ75=2,G75,0)</f>
        <v>0</v>
      </c>
      <c r="BC75" s="208">
        <f>IF(AZ75=3,G75,0)</f>
        <v>0</v>
      </c>
      <c r="BD75" s="208">
        <f>IF(AZ75=4,G75,0)</f>
        <v>0</v>
      </c>
      <c r="BE75" s="208">
        <f>IF(AZ75=5,G75,0)</f>
        <v>0</v>
      </c>
      <c r="CA75" s="235">
        <v>1</v>
      </c>
      <c r="CB75" s="235">
        <v>7</v>
      </c>
    </row>
    <row r="76" spans="1:80">
      <c r="A76" s="236">
        <v>47</v>
      </c>
      <c r="B76" s="237" t="s">
        <v>180</v>
      </c>
      <c r="C76" s="238" t="s">
        <v>181</v>
      </c>
      <c r="D76" s="239" t="s">
        <v>13</v>
      </c>
      <c r="E76" s="240">
        <v>15.308999999999999</v>
      </c>
      <c r="F76" s="240"/>
      <c r="G76" s="241">
        <f>E76*F76</f>
        <v>0</v>
      </c>
      <c r="H76" s="242">
        <v>0</v>
      </c>
      <c r="I76" s="243">
        <f>E76*H76</f>
        <v>0</v>
      </c>
      <c r="J76" s="242"/>
      <c r="K76" s="243">
        <f>E76*J76</f>
        <v>0</v>
      </c>
      <c r="O76" s="235">
        <v>2</v>
      </c>
      <c r="AA76" s="208">
        <v>7</v>
      </c>
      <c r="AB76" s="208">
        <v>1002</v>
      </c>
      <c r="AC76" s="208">
        <v>5</v>
      </c>
      <c r="AZ76" s="208">
        <v>2</v>
      </c>
      <c r="BA76" s="208">
        <f>IF(AZ76=1,G76,0)</f>
        <v>0</v>
      </c>
      <c r="BB76" s="208">
        <f>IF(AZ76=2,G76,0)</f>
        <v>0</v>
      </c>
      <c r="BC76" s="208">
        <f>IF(AZ76=3,G76,0)</f>
        <v>0</v>
      </c>
      <c r="BD76" s="208">
        <f>IF(AZ76=4,G76,0)</f>
        <v>0</v>
      </c>
      <c r="BE76" s="208">
        <f>IF(AZ76=5,G76,0)</f>
        <v>0</v>
      </c>
      <c r="CA76" s="235">
        <v>7</v>
      </c>
      <c r="CB76" s="235">
        <v>1002</v>
      </c>
    </row>
    <row r="77" spans="1:80">
      <c r="A77" s="245"/>
      <c r="B77" s="246" t="s">
        <v>96</v>
      </c>
      <c r="C77" s="247" t="s">
        <v>175</v>
      </c>
      <c r="D77" s="248"/>
      <c r="E77" s="249"/>
      <c r="F77" s="250"/>
      <c r="G77" s="251">
        <f>SUM(G74:G76)</f>
        <v>0</v>
      </c>
      <c r="H77" s="252"/>
      <c r="I77" s="253">
        <f>SUM(I74:I76)</f>
        <v>1.5456000000000001E-2</v>
      </c>
      <c r="J77" s="252"/>
      <c r="K77" s="253">
        <f>SUM(K74:K76)</f>
        <v>0</v>
      </c>
      <c r="O77" s="235">
        <v>4</v>
      </c>
      <c r="BA77" s="254">
        <f>SUM(BA74:BA76)</f>
        <v>0</v>
      </c>
      <c r="BB77" s="254">
        <f>SUM(BB74:BB76)</f>
        <v>0</v>
      </c>
      <c r="BC77" s="254">
        <f>SUM(BC74:BC76)</f>
        <v>0</v>
      </c>
      <c r="BD77" s="254">
        <f>SUM(BD74:BD76)</f>
        <v>0</v>
      </c>
      <c r="BE77" s="254">
        <f>SUM(BE74:BE76)</f>
        <v>0</v>
      </c>
    </row>
    <row r="78" spans="1:80">
      <c r="A78" s="225" t="s">
        <v>92</v>
      </c>
      <c r="B78" s="226" t="s">
        <v>312</v>
      </c>
      <c r="C78" s="227" t="s">
        <v>313</v>
      </c>
      <c r="D78" s="228"/>
      <c r="E78" s="229"/>
      <c r="F78" s="229"/>
      <c r="G78" s="230"/>
      <c r="H78" s="231"/>
      <c r="I78" s="232"/>
      <c r="J78" s="233"/>
      <c r="K78" s="234"/>
      <c r="O78" s="235">
        <v>1</v>
      </c>
    </row>
    <row r="79" spans="1:80" ht="22.5">
      <c r="A79" s="236">
        <v>48</v>
      </c>
      <c r="B79" s="237" t="s">
        <v>315</v>
      </c>
      <c r="C79" s="238" t="s">
        <v>316</v>
      </c>
      <c r="D79" s="239" t="s">
        <v>107</v>
      </c>
      <c r="E79" s="240">
        <v>78.709999999999994</v>
      </c>
      <c r="F79" s="240"/>
      <c r="G79" s="241">
        <f t="shared" ref="G79:G88" si="8">E79*F79</f>
        <v>0</v>
      </c>
      <c r="H79" s="242">
        <v>3.3E-4</v>
      </c>
      <c r="I79" s="243">
        <f t="shared" ref="I79:I88" si="9">E79*H79</f>
        <v>2.5974299999999999E-2</v>
      </c>
      <c r="J79" s="242">
        <v>0</v>
      </c>
      <c r="K79" s="243">
        <f t="shared" ref="K79:K88" si="10">E79*J79</f>
        <v>0</v>
      </c>
      <c r="O79" s="235">
        <v>2</v>
      </c>
      <c r="AA79" s="208">
        <v>1</v>
      </c>
      <c r="AB79" s="208">
        <v>7</v>
      </c>
      <c r="AC79" s="208">
        <v>7</v>
      </c>
      <c r="AZ79" s="208">
        <v>2</v>
      </c>
      <c r="BA79" s="208">
        <f t="shared" ref="BA79:BA88" si="11">IF(AZ79=1,G79,0)</f>
        <v>0</v>
      </c>
      <c r="BB79" s="208">
        <f t="shared" ref="BB79:BB88" si="12">IF(AZ79=2,G79,0)</f>
        <v>0</v>
      </c>
      <c r="BC79" s="208">
        <f t="shared" ref="BC79:BC88" si="13">IF(AZ79=3,G79,0)</f>
        <v>0</v>
      </c>
      <c r="BD79" s="208">
        <f t="shared" ref="BD79:BD88" si="14">IF(AZ79=4,G79,0)</f>
        <v>0</v>
      </c>
      <c r="BE79" s="208">
        <f t="shared" ref="BE79:BE88" si="15">IF(AZ79=5,G79,0)</f>
        <v>0</v>
      </c>
      <c r="CA79" s="235">
        <v>1</v>
      </c>
      <c r="CB79" s="235">
        <v>7</v>
      </c>
    </row>
    <row r="80" spans="1:80" ht="22.5">
      <c r="A80" s="236">
        <v>49</v>
      </c>
      <c r="B80" s="237" t="s">
        <v>317</v>
      </c>
      <c r="C80" s="238" t="s">
        <v>318</v>
      </c>
      <c r="D80" s="239" t="s">
        <v>107</v>
      </c>
      <c r="E80" s="240">
        <v>105.35</v>
      </c>
      <c r="F80" s="240"/>
      <c r="G80" s="241">
        <f t="shared" si="8"/>
        <v>0</v>
      </c>
      <c r="H80" s="242">
        <v>6.7000000000000002E-4</v>
      </c>
      <c r="I80" s="243">
        <f t="shared" si="9"/>
        <v>7.0584499999999994E-2</v>
      </c>
      <c r="J80" s="242">
        <v>0</v>
      </c>
      <c r="K80" s="243">
        <f t="shared" si="10"/>
        <v>0</v>
      </c>
      <c r="O80" s="235">
        <v>2</v>
      </c>
      <c r="AA80" s="208">
        <v>1</v>
      </c>
      <c r="AB80" s="208">
        <v>0</v>
      </c>
      <c r="AC80" s="208">
        <v>0</v>
      </c>
      <c r="AZ80" s="208">
        <v>2</v>
      </c>
      <c r="BA80" s="208">
        <f t="shared" si="11"/>
        <v>0</v>
      </c>
      <c r="BB80" s="208">
        <f t="shared" si="12"/>
        <v>0</v>
      </c>
      <c r="BC80" s="208">
        <f t="shared" si="13"/>
        <v>0</v>
      </c>
      <c r="BD80" s="208">
        <f t="shared" si="14"/>
        <v>0</v>
      </c>
      <c r="BE80" s="208">
        <f t="shared" si="15"/>
        <v>0</v>
      </c>
      <c r="CA80" s="235">
        <v>1</v>
      </c>
      <c r="CB80" s="235">
        <v>0</v>
      </c>
    </row>
    <row r="81" spans="1:80" ht="22.5">
      <c r="A81" s="236">
        <v>50</v>
      </c>
      <c r="B81" s="237" t="s">
        <v>319</v>
      </c>
      <c r="C81" s="238" t="s">
        <v>320</v>
      </c>
      <c r="D81" s="239" t="s">
        <v>107</v>
      </c>
      <c r="E81" s="240">
        <v>78.709999999999994</v>
      </c>
      <c r="F81" s="240"/>
      <c r="G81" s="241">
        <f t="shared" si="8"/>
        <v>0</v>
      </c>
      <c r="H81" s="242">
        <v>3.5E-4</v>
      </c>
      <c r="I81" s="243">
        <f t="shared" si="9"/>
        <v>2.7548499999999997E-2</v>
      </c>
      <c r="J81" s="242">
        <v>0</v>
      </c>
      <c r="K81" s="243">
        <f t="shared" si="10"/>
        <v>0</v>
      </c>
      <c r="O81" s="235">
        <v>2</v>
      </c>
      <c r="AA81" s="208">
        <v>1</v>
      </c>
      <c r="AB81" s="208">
        <v>7</v>
      </c>
      <c r="AC81" s="208">
        <v>7</v>
      </c>
      <c r="AZ81" s="208">
        <v>2</v>
      </c>
      <c r="BA81" s="208">
        <f t="shared" si="11"/>
        <v>0</v>
      </c>
      <c r="BB81" s="208">
        <f t="shared" si="12"/>
        <v>0</v>
      </c>
      <c r="BC81" s="208">
        <f t="shared" si="13"/>
        <v>0</v>
      </c>
      <c r="BD81" s="208">
        <f t="shared" si="14"/>
        <v>0</v>
      </c>
      <c r="BE81" s="208">
        <f t="shared" si="15"/>
        <v>0</v>
      </c>
      <c r="CA81" s="235">
        <v>1</v>
      </c>
      <c r="CB81" s="235">
        <v>7</v>
      </c>
    </row>
    <row r="82" spans="1:80" ht="22.5">
      <c r="A82" s="236">
        <v>51</v>
      </c>
      <c r="B82" s="237" t="s">
        <v>321</v>
      </c>
      <c r="C82" s="238" t="s">
        <v>322</v>
      </c>
      <c r="D82" s="239" t="s">
        <v>107</v>
      </c>
      <c r="E82" s="240">
        <v>26.64</v>
      </c>
      <c r="F82" s="240"/>
      <c r="G82" s="241">
        <f t="shared" si="8"/>
        <v>0</v>
      </c>
      <c r="H82" s="242">
        <v>8.4000000000000003E-4</v>
      </c>
      <c r="I82" s="243">
        <f t="shared" si="9"/>
        <v>2.2377600000000001E-2</v>
      </c>
      <c r="J82" s="242">
        <v>0</v>
      </c>
      <c r="K82" s="243">
        <f t="shared" si="10"/>
        <v>0</v>
      </c>
      <c r="O82" s="235">
        <v>2</v>
      </c>
      <c r="AA82" s="208">
        <v>1</v>
      </c>
      <c r="AB82" s="208">
        <v>7</v>
      </c>
      <c r="AC82" s="208">
        <v>7</v>
      </c>
      <c r="AZ82" s="208">
        <v>2</v>
      </c>
      <c r="BA82" s="208">
        <f t="shared" si="11"/>
        <v>0</v>
      </c>
      <c r="BB82" s="208">
        <f t="shared" si="12"/>
        <v>0</v>
      </c>
      <c r="BC82" s="208">
        <f t="shared" si="13"/>
        <v>0</v>
      </c>
      <c r="BD82" s="208">
        <f t="shared" si="14"/>
        <v>0</v>
      </c>
      <c r="BE82" s="208">
        <f t="shared" si="15"/>
        <v>0</v>
      </c>
      <c r="CA82" s="235">
        <v>1</v>
      </c>
      <c r="CB82" s="235">
        <v>7</v>
      </c>
    </row>
    <row r="83" spans="1:80" ht="22.5">
      <c r="A83" s="236">
        <v>52</v>
      </c>
      <c r="B83" s="237" t="s">
        <v>323</v>
      </c>
      <c r="C83" s="238" t="s">
        <v>324</v>
      </c>
      <c r="D83" s="239" t="s">
        <v>107</v>
      </c>
      <c r="E83" s="240">
        <v>31.484000000000002</v>
      </c>
      <c r="F83" s="240"/>
      <c r="G83" s="241">
        <f t="shared" si="8"/>
        <v>0</v>
      </c>
      <c r="H83" s="242">
        <v>0</v>
      </c>
      <c r="I83" s="243">
        <f t="shared" si="9"/>
        <v>0</v>
      </c>
      <c r="J83" s="242"/>
      <c r="K83" s="243">
        <f t="shared" si="10"/>
        <v>0</v>
      </c>
      <c r="O83" s="235">
        <v>2</v>
      </c>
      <c r="AA83" s="208">
        <v>12</v>
      </c>
      <c r="AB83" s="208">
        <v>0</v>
      </c>
      <c r="AC83" s="208">
        <v>51</v>
      </c>
      <c r="AZ83" s="208">
        <v>2</v>
      </c>
      <c r="BA83" s="208">
        <f t="shared" si="11"/>
        <v>0</v>
      </c>
      <c r="BB83" s="208">
        <f t="shared" si="12"/>
        <v>0</v>
      </c>
      <c r="BC83" s="208">
        <f t="shared" si="13"/>
        <v>0</v>
      </c>
      <c r="BD83" s="208">
        <f t="shared" si="14"/>
        <v>0</v>
      </c>
      <c r="BE83" s="208">
        <f t="shared" si="15"/>
        <v>0</v>
      </c>
      <c r="CA83" s="235">
        <v>12</v>
      </c>
      <c r="CB83" s="235">
        <v>0</v>
      </c>
    </row>
    <row r="84" spans="1:80" ht="22.5">
      <c r="A84" s="236">
        <v>53</v>
      </c>
      <c r="B84" s="237" t="s">
        <v>319</v>
      </c>
      <c r="C84" s="238" t="s">
        <v>320</v>
      </c>
      <c r="D84" s="239" t="s">
        <v>107</v>
      </c>
      <c r="E84" s="240">
        <v>31.484000000000002</v>
      </c>
      <c r="F84" s="240"/>
      <c r="G84" s="241">
        <f t="shared" si="8"/>
        <v>0</v>
      </c>
      <c r="H84" s="242">
        <v>3.5E-4</v>
      </c>
      <c r="I84" s="243">
        <f t="shared" si="9"/>
        <v>1.10194E-2</v>
      </c>
      <c r="J84" s="242">
        <v>0</v>
      </c>
      <c r="K84" s="243">
        <f t="shared" si="10"/>
        <v>0</v>
      </c>
      <c r="O84" s="235">
        <v>2</v>
      </c>
      <c r="AA84" s="208">
        <v>1</v>
      </c>
      <c r="AB84" s="208">
        <v>7</v>
      </c>
      <c r="AC84" s="208">
        <v>7</v>
      </c>
      <c r="AZ84" s="208">
        <v>2</v>
      </c>
      <c r="BA84" s="208">
        <f t="shared" si="11"/>
        <v>0</v>
      </c>
      <c r="BB84" s="208">
        <f t="shared" si="12"/>
        <v>0</v>
      </c>
      <c r="BC84" s="208">
        <f t="shared" si="13"/>
        <v>0</v>
      </c>
      <c r="BD84" s="208">
        <f t="shared" si="14"/>
        <v>0</v>
      </c>
      <c r="BE84" s="208">
        <f t="shared" si="15"/>
        <v>0</v>
      </c>
      <c r="CA84" s="235">
        <v>1</v>
      </c>
      <c r="CB84" s="235">
        <v>7</v>
      </c>
    </row>
    <row r="85" spans="1:80" ht="22.5">
      <c r="A85" s="236">
        <v>54</v>
      </c>
      <c r="B85" s="237" t="s">
        <v>325</v>
      </c>
      <c r="C85" s="238" t="s">
        <v>326</v>
      </c>
      <c r="D85" s="239" t="s">
        <v>155</v>
      </c>
      <c r="E85" s="240">
        <v>6</v>
      </c>
      <c r="F85" s="240"/>
      <c r="G85" s="241">
        <f t="shared" si="8"/>
        <v>0</v>
      </c>
      <c r="H85" s="242">
        <v>8.9999999999999993E-3</v>
      </c>
      <c r="I85" s="243">
        <f t="shared" si="9"/>
        <v>5.3999999999999992E-2</v>
      </c>
      <c r="J85" s="242"/>
      <c r="K85" s="243">
        <f t="shared" si="10"/>
        <v>0</v>
      </c>
      <c r="O85" s="235">
        <v>2</v>
      </c>
      <c r="AA85" s="208">
        <v>3</v>
      </c>
      <c r="AB85" s="208">
        <v>7</v>
      </c>
      <c r="AC85" s="208" t="s">
        <v>325</v>
      </c>
      <c r="AZ85" s="208">
        <v>2</v>
      </c>
      <c r="BA85" s="208">
        <f t="shared" si="11"/>
        <v>0</v>
      </c>
      <c r="BB85" s="208">
        <f t="shared" si="12"/>
        <v>0</v>
      </c>
      <c r="BC85" s="208">
        <f t="shared" si="13"/>
        <v>0</v>
      </c>
      <c r="BD85" s="208">
        <f t="shared" si="14"/>
        <v>0</v>
      </c>
      <c r="BE85" s="208">
        <f t="shared" si="15"/>
        <v>0</v>
      </c>
      <c r="CA85" s="235">
        <v>3</v>
      </c>
      <c r="CB85" s="235">
        <v>7</v>
      </c>
    </row>
    <row r="86" spans="1:80">
      <c r="A86" s="236">
        <v>55</v>
      </c>
      <c r="B86" s="237" t="s">
        <v>327</v>
      </c>
      <c r="C86" s="238" t="s">
        <v>328</v>
      </c>
      <c r="D86" s="239" t="s">
        <v>107</v>
      </c>
      <c r="E86" s="240">
        <v>122.4845</v>
      </c>
      <c r="F86" s="240"/>
      <c r="G86" s="241">
        <f t="shared" si="8"/>
        <v>0</v>
      </c>
      <c r="H86" s="242">
        <v>0</v>
      </c>
      <c r="I86" s="243">
        <f t="shared" si="9"/>
        <v>0</v>
      </c>
      <c r="J86" s="242"/>
      <c r="K86" s="243">
        <f t="shared" si="10"/>
        <v>0</v>
      </c>
      <c r="O86" s="235">
        <v>2</v>
      </c>
      <c r="AA86" s="208">
        <v>3</v>
      </c>
      <c r="AB86" s="208">
        <v>7</v>
      </c>
      <c r="AC86" s="208">
        <v>628522503</v>
      </c>
      <c r="AZ86" s="208">
        <v>2</v>
      </c>
      <c r="BA86" s="208">
        <f t="shared" si="11"/>
        <v>0</v>
      </c>
      <c r="BB86" s="208">
        <f t="shared" si="12"/>
        <v>0</v>
      </c>
      <c r="BC86" s="208">
        <f t="shared" si="13"/>
        <v>0</v>
      </c>
      <c r="BD86" s="208">
        <f t="shared" si="14"/>
        <v>0</v>
      </c>
      <c r="BE86" s="208">
        <f t="shared" si="15"/>
        <v>0</v>
      </c>
      <c r="CA86" s="235">
        <v>3</v>
      </c>
      <c r="CB86" s="235">
        <v>7</v>
      </c>
    </row>
    <row r="87" spans="1:80">
      <c r="A87" s="236">
        <v>56</v>
      </c>
      <c r="B87" s="237" t="s">
        <v>329</v>
      </c>
      <c r="C87" s="238" t="s">
        <v>330</v>
      </c>
      <c r="D87" s="239" t="s">
        <v>107</v>
      </c>
      <c r="E87" s="240">
        <v>122.4845</v>
      </c>
      <c r="F87" s="240"/>
      <c r="G87" s="241">
        <f t="shared" si="8"/>
        <v>0</v>
      </c>
      <c r="H87" s="242">
        <v>4.4999999999999997E-3</v>
      </c>
      <c r="I87" s="243">
        <f t="shared" si="9"/>
        <v>0.55118024999999993</v>
      </c>
      <c r="J87" s="242"/>
      <c r="K87" s="243">
        <f t="shared" si="10"/>
        <v>0</v>
      </c>
      <c r="O87" s="235">
        <v>2</v>
      </c>
      <c r="AA87" s="208">
        <v>3</v>
      </c>
      <c r="AB87" s="208">
        <v>7</v>
      </c>
      <c r="AC87" s="208">
        <v>62852265</v>
      </c>
      <c r="AZ87" s="208">
        <v>2</v>
      </c>
      <c r="BA87" s="208">
        <f t="shared" si="11"/>
        <v>0</v>
      </c>
      <c r="BB87" s="208">
        <f t="shared" si="12"/>
        <v>0</v>
      </c>
      <c r="BC87" s="208">
        <f t="shared" si="13"/>
        <v>0</v>
      </c>
      <c r="BD87" s="208">
        <f t="shared" si="14"/>
        <v>0</v>
      </c>
      <c r="BE87" s="208">
        <f t="shared" si="15"/>
        <v>0</v>
      </c>
      <c r="CA87" s="235">
        <v>3</v>
      </c>
      <c r="CB87" s="235">
        <v>7</v>
      </c>
    </row>
    <row r="88" spans="1:80">
      <c r="A88" s="236">
        <v>57</v>
      </c>
      <c r="B88" s="237" t="s">
        <v>331</v>
      </c>
      <c r="C88" s="238" t="s">
        <v>332</v>
      </c>
      <c r="D88" s="239" t="s">
        <v>13</v>
      </c>
      <c r="E88" s="240">
        <v>815.09423800000002</v>
      </c>
      <c r="F88" s="240"/>
      <c r="G88" s="241">
        <f t="shared" si="8"/>
        <v>0</v>
      </c>
      <c r="H88" s="242">
        <v>0</v>
      </c>
      <c r="I88" s="243">
        <f t="shared" si="9"/>
        <v>0</v>
      </c>
      <c r="J88" s="242"/>
      <c r="K88" s="243">
        <f t="shared" si="10"/>
        <v>0</v>
      </c>
      <c r="O88" s="235">
        <v>2</v>
      </c>
      <c r="AA88" s="208">
        <v>7</v>
      </c>
      <c r="AB88" s="208">
        <v>1002</v>
      </c>
      <c r="AC88" s="208">
        <v>5</v>
      </c>
      <c r="AZ88" s="208">
        <v>2</v>
      </c>
      <c r="BA88" s="208">
        <f t="shared" si="11"/>
        <v>0</v>
      </c>
      <c r="BB88" s="208">
        <f t="shared" si="12"/>
        <v>0</v>
      </c>
      <c r="BC88" s="208">
        <f t="shared" si="13"/>
        <v>0</v>
      </c>
      <c r="BD88" s="208">
        <f t="shared" si="14"/>
        <v>0</v>
      </c>
      <c r="BE88" s="208">
        <f t="shared" si="15"/>
        <v>0</v>
      </c>
      <c r="CA88" s="235">
        <v>7</v>
      </c>
      <c r="CB88" s="235">
        <v>1002</v>
      </c>
    </row>
    <row r="89" spans="1:80">
      <c r="A89" s="245"/>
      <c r="B89" s="246" t="s">
        <v>96</v>
      </c>
      <c r="C89" s="247" t="s">
        <v>314</v>
      </c>
      <c r="D89" s="248"/>
      <c r="E89" s="249"/>
      <c r="F89" s="250"/>
      <c r="G89" s="251">
        <f>SUM(G78:G88)</f>
        <v>0</v>
      </c>
      <c r="H89" s="252"/>
      <c r="I89" s="253">
        <f>SUM(I78:I88)</f>
        <v>0.76268454999999991</v>
      </c>
      <c r="J89" s="252"/>
      <c r="K89" s="253">
        <f>SUM(K78:K88)</f>
        <v>0</v>
      </c>
      <c r="O89" s="235">
        <v>4</v>
      </c>
      <c r="BA89" s="254">
        <f>SUM(BA78:BA88)</f>
        <v>0</v>
      </c>
      <c r="BB89" s="254">
        <f>SUM(BB78:BB88)</f>
        <v>0</v>
      </c>
      <c r="BC89" s="254">
        <f>SUM(BC78:BC88)</f>
        <v>0</v>
      </c>
      <c r="BD89" s="254">
        <f>SUM(BD78:BD88)</f>
        <v>0</v>
      </c>
      <c r="BE89" s="254">
        <f>SUM(BE78:BE88)</f>
        <v>0</v>
      </c>
    </row>
    <row r="90" spans="1:80">
      <c r="A90" s="225" t="s">
        <v>92</v>
      </c>
      <c r="B90" s="226" t="s">
        <v>333</v>
      </c>
      <c r="C90" s="227" t="s">
        <v>334</v>
      </c>
      <c r="D90" s="228"/>
      <c r="E90" s="229"/>
      <c r="F90" s="229"/>
      <c r="G90" s="230"/>
      <c r="H90" s="231"/>
      <c r="I90" s="232"/>
      <c r="J90" s="233"/>
      <c r="K90" s="234"/>
      <c r="O90" s="235">
        <v>1</v>
      </c>
    </row>
    <row r="91" spans="1:80">
      <c r="A91" s="236">
        <v>58</v>
      </c>
      <c r="B91" s="237" t="s">
        <v>336</v>
      </c>
      <c r="C91" s="238" t="s">
        <v>337</v>
      </c>
      <c r="D91" s="239" t="s">
        <v>120</v>
      </c>
      <c r="E91" s="240">
        <v>2.4</v>
      </c>
      <c r="F91" s="240"/>
      <c r="G91" s="241">
        <f>E91*F91</f>
        <v>0</v>
      </c>
      <c r="H91" s="242">
        <v>0</v>
      </c>
      <c r="I91" s="243">
        <f>E91*H91</f>
        <v>0</v>
      </c>
      <c r="J91" s="242">
        <v>-1.3500000000000001E-3</v>
      </c>
      <c r="K91" s="243">
        <f>E91*J91</f>
        <v>-3.2400000000000003E-3</v>
      </c>
      <c r="O91" s="235">
        <v>2</v>
      </c>
      <c r="AA91" s="208">
        <v>1</v>
      </c>
      <c r="AB91" s="208">
        <v>7</v>
      </c>
      <c r="AC91" s="208">
        <v>7</v>
      </c>
      <c r="AZ91" s="208">
        <v>2</v>
      </c>
      <c r="BA91" s="208">
        <f>IF(AZ91=1,G91,0)</f>
        <v>0</v>
      </c>
      <c r="BB91" s="208">
        <f>IF(AZ91=2,G91,0)</f>
        <v>0</v>
      </c>
      <c r="BC91" s="208">
        <f>IF(AZ91=3,G91,0)</f>
        <v>0</v>
      </c>
      <c r="BD91" s="208">
        <f>IF(AZ91=4,G91,0)</f>
        <v>0</v>
      </c>
      <c r="BE91" s="208">
        <f>IF(AZ91=5,G91,0)</f>
        <v>0</v>
      </c>
      <c r="CA91" s="235">
        <v>1</v>
      </c>
      <c r="CB91" s="235">
        <v>7</v>
      </c>
    </row>
    <row r="92" spans="1:80" ht="22.5">
      <c r="A92" s="236">
        <v>59</v>
      </c>
      <c r="B92" s="237" t="s">
        <v>338</v>
      </c>
      <c r="C92" s="238" t="s">
        <v>339</v>
      </c>
      <c r="D92" s="239" t="s">
        <v>120</v>
      </c>
      <c r="E92" s="240">
        <v>14.4</v>
      </c>
      <c r="F92" s="240"/>
      <c r="G92" s="241">
        <f>E92*F92</f>
        <v>0</v>
      </c>
      <c r="H92" s="242">
        <v>2.6900000000000001E-3</v>
      </c>
      <c r="I92" s="243">
        <f>E92*H92</f>
        <v>3.8736E-2</v>
      </c>
      <c r="J92" s="242">
        <v>0</v>
      </c>
      <c r="K92" s="243">
        <f>E92*J92</f>
        <v>0</v>
      </c>
      <c r="O92" s="235">
        <v>2</v>
      </c>
      <c r="AA92" s="208">
        <v>1</v>
      </c>
      <c r="AB92" s="208">
        <v>7</v>
      </c>
      <c r="AC92" s="208">
        <v>7</v>
      </c>
      <c r="AZ92" s="208">
        <v>2</v>
      </c>
      <c r="BA92" s="208">
        <f>IF(AZ92=1,G92,0)</f>
        <v>0</v>
      </c>
      <c r="BB92" s="208">
        <f>IF(AZ92=2,G92,0)</f>
        <v>0</v>
      </c>
      <c r="BC92" s="208">
        <f>IF(AZ92=3,G92,0)</f>
        <v>0</v>
      </c>
      <c r="BD92" s="208">
        <f>IF(AZ92=4,G92,0)</f>
        <v>0</v>
      </c>
      <c r="BE92" s="208">
        <f>IF(AZ92=5,G92,0)</f>
        <v>0</v>
      </c>
      <c r="CA92" s="235">
        <v>1</v>
      </c>
      <c r="CB92" s="235">
        <v>7</v>
      </c>
    </row>
    <row r="93" spans="1:80">
      <c r="A93" s="236">
        <v>60</v>
      </c>
      <c r="B93" s="237" t="s">
        <v>340</v>
      </c>
      <c r="C93" s="238" t="s">
        <v>341</v>
      </c>
      <c r="D93" s="239" t="s">
        <v>13</v>
      </c>
      <c r="E93" s="240">
        <v>68.736000000000004</v>
      </c>
      <c r="F93" s="240"/>
      <c r="G93" s="241">
        <f>E93*F93</f>
        <v>0</v>
      </c>
      <c r="H93" s="242">
        <v>0</v>
      </c>
      <c r="I93" s="243">
        <f>E93*H93</f>
        <v>0</v>
      </c>
      <c r="J93" s="242"/>
      <c r="K93" s="243">
        <f>E93*J93</f>
        <v>0</v>
      </c>
      <c r="O93" s="235">
        <v>2</v>
      </c>
      <c r="AA93" s="208">
        <v>7</v>
      </c>
      <c r="AB93" s="208">
        <v>1002</v>
      </c>
      <c r="AC93" s="208">
        <v>5</v>
      </c>
      <c r="AZ93" s="208">
        <v>2</v>
      </c>
      <c r="BA93" s="208">
        <f>IF(AZ93=1,G93,0)</f>
        <v>0</v>
      </c>
      <c r="BB93" s="208">
        <f>IF(AZ93=2,G93,0)</f>
        <v>0</v>
      </c>
      <c r="BC93" s="208">
        <f>IF(AZ93=3,G93,0)</f>
        <v>0</v>
      </c>
      <c r="BD93" s="208">
        <f>IF(AZ93=4,G93,0)</f>
        <v>0</v>
      </c>
      <c r="BE93" s="208">
        <f>IF(AZ93=5,G93,0)</f>
        <v>0</v>
      </c>
      <c r="CA93" s="235">
        <v>7</v>
      </c>
      <c r="CB93" s="235">
        <v>1002</v>
      </c>
    </row>
    <row r="94" spans="1:80">
      <c r="A94" s="245"/>
      <c r="B94" s="246" t="s">
        <v>96</v>
      </c>
      <c r="C94" s="247" t="s">
        <v>335</v>
      </c>
      <c r="D94" s="248"/>
      <c r="E94" s="249"/>
      <c r="F94" s="250"/>
      <c r="G94" s="251">
        <f>SUM(G90:G93)</f>
        <v>0</v>
      </c>
      <c r="H94" s="252"/>
      <c r="I94" s="253">
        <f>SUM(I90:I93)</f>
        <v>3.8736E-2</v>
      </c>
      <c r="J94" s="252"/>
      <c r="K94" s="253">
        <f>SUM(K90:K93)</f>
        <v>-3.2400000000000003E-3</v>
      </c>
      <c r="O94" s="235">
        <v>4</v>
      </c>
      <c r="BA94" s="254">
        <f>SUM(BA90:BA93)</f>
        <v>0</v>
      </c>
      <c r="BB94" s="254">
        <f>SUM(BB90:BB93)</f>
        <v>0</v>
      </c>
      <c r="BC94" s="254">
        <f>SUM(BC90:BC93)</f>
        <v>0</v>
      </c>
      <c r="BD94" s="254">
        <f>SUM(BD90:BD93)</f>
        <v>0</v>
      </c>
      <c r="BE94" s="254">
        <f>SUM(BE90:BE93)</f>
        <v>0</v>
      </c>
    </row>
    <row r="95" spans="1:80">
      <c r="A95" s="225" t="s">
        <v>92</v>
      </c>
      <c r="B95" s="226" t="s">
        <v>342</v>
      </c>
      <c r="C95" s="227" t="s">
        <v>343</v>
      </c>
      <c r="D95" s="228"/>
      <c r="E95" s="229"/>
      <c r="F95" s="229"/>
      <c r="G95" s="230"/>
      <c r="H95" s="231"/>
      <c r="I95" s="232"/>
      <c r="J95" s="233"/>
      <c r="K95" s="234"/>
      <c r="O95" s="235">
        <v>1</v>
      </c>
    </row>
    <row r="96" spans="1:80">
      <c r="A96" s="236">
        <v>61</v>
      </c>
      <c r="B96" s="237" t="s">
        <v>345</v>
      </c>
      <c r="C96" s="238" t="s">
        <v>346</v>
      </c>
      <c r="D96" s="239" t="s">
        <v>155</v>
      </c>
      <c r="E96" s="240">
        <v>1</v>
      </c>
      <c r="F96" s="240"/>
      <c r="G96" s="241">
        <f>E96*F96</f>
        <v>0</v>
      </c>
      <c r="H96" s="242">
        <v>2.0000000000000002E-5</v>
      </c>
      <c r="I96" s="243">
        <f>E96*H96</f>
        <v>2.0000000000000002E-5</v>
      </c>
      <c r="J96" s="242">
        <v>0</v>
      </c>
      <c r="K96" s="243">
        <f>E96*J96</f>
        <v>0</v>
      </c>
      <c r="O96" s="235">
        <v>2</v>
      </c>
      <c r="AA96" s="208">
        <v>1</v>
      </c>
      <c r="AB96" s="208">
        <v>7</v>
      </c>
      <c r="AC96" s="208">
        <v>7</v>
      </c>
      <c r="AZ96" s="208">
        <v>2</v>
      </c>
      <c r="BA96" s="208">
        <f>IF(AZ96=1,G96,0)</f>
        <v>0</v>
      </c>
      <c r="BB96" s="208">
        <f>IF(AZ96=2,G96,0)</f>
        <v>0</v>
      </c>
      <c r="BC96" s="208">
        <f>IF(AZ96=3,G96,0)</f>
        <v>0</v>
      </c>
      <c r="BD96" s="208">
        <f>IF(AZ96=4,G96,0)</f>
        <v>0</v>
      </c>
      <c r="BE96" s="208">
        <f>IF(AZ96=5,G96,0)</f>
        <v>0</v>
      </c>
      <c r="CA96" s="235">
        <v>1</v>
      </c>
      <c r="CB96" s="235">
        <v>7</v>
      </c>
    </row>
    <row r="97" spans="1:80">
      <c r="A97" s="236">
        <v>62</v>
      </c>
      <c r="B97" s="237" t="s">
        <v>347</v>
      </c>
      <c r="C97" s="238" t="s">
        <v>348</v>
      </c>
      <c r="D97" s="239" t="s">
        <v>95</v>
      </c>
      <c r="E97" s="240">
        <v>1</v>
      </c>
      <c r="F97" s="240"/>
      <c r="G97" s="241">
        <f>E97*F97</f>
        <v>0</v>
      </c>
      <c r="H97" s="242">
        <v>0</v>
      </c>
      <c r="I97" s="243">
        <f>E97*H97</f>
        <v>0</v>
      </c>
      <c r="J97" s="242"/>
      <c r="K97" s="243">
        <f>E97*J97</f>
        <v>0</v>
      </c>
      <c r="O97" s="235">
        <v>2</v>
      </c>
      <c r="AA97" s="208">
        <v>12</v>
      </c>
      <c r="AB97" s="208">
        <v>0</v>
      </c>
      <c r="AC97" s="208">
        <v>61</v>
      </c>
      <c r="AZ97" s="208">
        <v>2</v>
      </c>
      <c r="BA97" s="208">
        <f>IF(AZ97=1,G97,0)</f>
        <v>0</v>
      </c>
      <c r="BB97" s="208">
        <f>IF(AZ97=2,G97,0)</f>
        <v>0</v>
      </c>
      <c r="BC97" s="208">
        <f>IF(AZ97=3,G97,0)</f>
        <v>0</v>
      </c>
      <c r="BD97" s="208">
        <f>IF(AZ97=4,G97,0)</f>
        <v>0</v>
      </c>
      <c r="BE97" s="208">
        <f>IF(AZ97=5,G97,0)</f>
        <v>0</v>
      </c>
      <c r="CA97" s="235">
        <v>12</v>
      </c>
      <c r="CB97" s="235">
        <v>0</v>
      </c>
    </row>
    <row r="98" spans="1:80" ht="22.5">
      <c r="A98" s="236">
        <v>63</v>
      </c>
      <c r="B98" s="237" t="s">
        <v>349</v>
      </c>
      <c r="C98" s="238" t="s">
        <v>350</v>
      </c>
      <c r="D98" s="239" t="s">
        <v>95</v>
      </c>
      <c r="E98" s="240">
        <v>1</v>
      </c>
      <c r="F98" s="240"/>
      <c r="G98" s="241">
        <f>E98*F98</f>
        <v>0</v>
      </c>
      <c r="H98" s="242">
        <v>0</v>
      </c>
      <c r="I98" s="243">
        <f>E98*H98</f>
        <v>0</v>
      </c>
      <c r="J98" s="242"/>
      <c r="K98" s="243">
        <f>E98*J98</f>
        <v>0</v>
      </c>
      <c r="O98" s="235">
        <v>2</v>
      </c>
      <c r="AA98" s="208">
        <v>12</v>
      </c>
      <c r="AB98" s="208">
        <v>0</v>
      </c>
      <c r="AC98" s="208">
        <v>62</v>
      </c>
      <c r="AZ98" s="208">
        <v>2</v>
      </c>
      <c r="BA98" s="208">
        <f>IF(AZ98=1,G98,0)</f>
        <v>0</v>
      </c>
      <c r="BB98" s="208">
        <f>IF(AZ98=2,G98,0)</f>
        <v>0</v>
      </c>
      <c r="BC98" s="208">
        <f>IF(AZ98=3,G98,0)</f>
        <v>0</v>
      </c>
      <c r="BD98" s="208">
        <f>IF(AZ98=4,G98,0)</f>
        <v>0</v>
      </c>
      <c r="BE98" s="208">
        <f>IF(AZ98=5,G98,0)</f>
        <v>0</v>
      </c>
      <c r="CA98" s="235">
        <v>12</v>
      </c>
      <c r="CB98" s="235">
        <v>0</v>
      </c>
    </row>
    <row r="99" spans="1:80">
      <c r="A99" s="236">
        <v>64</v>
      </c>
      <c r="B99" s="237" t="s">
        <v>351</v>
      </c>
      <c r="C99" s="238" t="s">
        <v>352</v>
      </c>
      <c r="D99" s="239" t="s">
        <v>13</v>
      </c>
      <c r="E99" s="240">
        <v>93.974999999999994</v>
      </c>
      <c r="F99" s="240"/>
      <c r="G99" s="241">
        <f>E99*F99</f>
        <v>0</v>
      </c>
      <c r="H99" s="242">
        <v>0</v>
      </c>
      <c r="I99" s="243">
        <f>E99*H99</f>
        <v>0</v>
      </c>
      <c r="J99" s="242"/>
      <c r="K99" s="243">
        <f>E99*J99</f>
        <v>0</v>
      </c>
      <c r="O99" s="235">
        <v>2</v>
      </c>
      <c r="AA99" s="208">
        <v>7</v>
      </c>
      <c r="AB99" s="208">
        <v>1002</v>
      </c>
      <c r="AC99" s="208">
        <v>5</v>
      </c>
      <c r="AZ99" s="208">
        <v>2</v>
      </c>
      <c r="BA99" s="208">
        <f>IF(AZ99=1,G99,0)</f>
        <v>0</v>
      </c>
      <c r="BB99" s="208">
        <f>IF(AZ99=2,G99,0)</f>
        <v>0</v>
      </c>
      <c r="BC99" s="208">
        <f>IF(AZ99=3,G99,0)</f>
        <v>0</v>
      </c>
      <c r="BD99" s="208">
        <f>IF(AZ99=4,G99,0)</f>
        <v>0</v>
      </c>
      <c r="BE99" s="208">
        <f>IF(AZ99=5,G99,0)</f>
        <v>0</v>
      </c>
      <c r="CA99" s="235">
        <v>7</v>
      </c>
      <c r="CB99" s="235">
        <v>1002</v>
      </c>
    </row>
    <row r="100" spans="1:80">
      <c r="A100" s="245"/>
      <c r="B100" s="246" t="s">
        <v>96</v>
      </c>
      <c r="C100" s="247" t="s">
        <v>344</v>
      </c>
      <c r="D100" s="248"/>
      <c r="E100" s="249"/>
      <c r="F100" s="250"/>
      <c r="G100" s="251">
        <f>SUM(G95:G99)</f>
        <v>0</v>
      </c>
      <c r="H100" s="252"/>
      <c r="I100" s="253">
        <f>SUM(I95:I99)</f>
        <v>2.0000000000000002E-5</v>
      </c>
      <c r="J100" s="252"/>
      <c r="K100" s="253">
        <f>SUM(K95:K99)</f>
        <v>0</v>
      </c>
      <c r="O100" s="235">
        <v>4</v>
      </c>
      <c r="BA100" s="254">
        <f>SUM(BA95:BA99)</f>
        <v>0</v>
      </c>
      <c r="BB100" s="254">
        <f>SUM(BB95:BB99)</f>
        <v>0</v>
      </c>
      <c r="BC100" s="254">
        <f>SUM(BC95:BC99)</f>
        <v>0</v>
      </c>
      <c r="BD100" s="254">
        <f>SUM(BD95:BD99)</f>
        <v>0</v>
      </c>
      <c r="BE100" s="254">
        <f>SUM(BE95:BE99)</f>
        <v>0</v>
      </c>
    </row>
    <row r="101" spans="1:80">
      <c r="A101" s="225" t="s">
        <v>92</v>
      </c>
      <c r="B101" s="226" t="s">
        <v>353</v>
      </c>
      <c r="C101" s="227" t="s">
        <v>354</v>
      </c>
      <c r="D101" s="228"/>
      <c r="E101" s="229"/>
      <c r="F101" s="229"/>
      <c r="G101" s="230"/>
      <c r="H101" s="231"/>
      <c r="I101" s="232"/>
      <c r="J101" s="233"/>
      <c r="K101" s="234"/>
      <c r="O101" s="235">
        <v>1</v>
      </c>
    </row>
    <row r="102" spans="1:80" ht="22.5">
      <c r="A102" s="236">
        <v>65</v>
      </c>
      <c r="B102" s="237" t="s">
        <v>356</v>
      </c>
      <c r="C102" s="238" t="s">
        <v>357</v>
      </c>
      <c r="D102" s="239" t="s">
        <v>107</v>
      </c>
      <c r="E102" s="240">
        <v>2.76</v>
      </c>
      <c r="F102" s="240"/>
      <c r="G102" s="241">
        <f t="shared" ref="G102:G107" si="16">E102*F102</f>
        <v>0</v>
      </c>
      <c r="H102" s="242">
        <v>3.0000000000000001E-5</v>
      </c>
      <c r="I102" s="243">
        <f t="shared" ref="I102:I107" si="17">E102*H102</f>
        <v>8.2799999999999993E-5</v>
      </c>
      <c r="J102" s="242">
        <v>0</v>
      </c>
      <c r="K102" s="243">
        <f t="shared" ref="K102:K107" si="18">E102*J102</f>
        <v>0</v>
      </c>
      <c r="O102" s="235">
        <v>2</v>
      </c>
      <c r="AA102" s="208">
        <v>1</v>
      </c>
      <c r="AB102" s="208">
        <v>7</v>
      </c>
      <c r="AC102" s="208">
        <v>7</v>
      </c>
      <c r="AZ102" s="208">
        <v>2</v>
      </c>
      <c r="BA102" s="208">
        <f t="shared" ref="BA102:BA107" si="19">IF(AZ102=1,G102,0)</f>
        <v>0</v>
      </c>
      <c r="BB102" s="208">
        <f t="shared" ref="BB102:BB107" si="20">IF(AZ102=2,G102,0)</f>
        <v>0</v>
      </c>
      <c r="BC102" s="208">
        <f t="shared" ref="BC102:BC107" si="21">IF(AZ102=3,G102,0)</f>
        <v>0</v>
      </c>
      <c r="BD102" s="208">
        <f t="shared" ref="BD102:BD107" si="22">IF(AZ102=4,G102,0)</f>
        <v>0</v>
      </c>
      <c r="BE102" s="208">
        <f t="shared" ref="BE102:BE107" si="23">IF(AZ102=5,G102,0)</f>
        <v>0</v>
      </c>
      <c r="CA102" s="235">
        <v>1</v>
      </c>
      <c r="CB102" s="235">
        <v>7</v>
      </c>
    </row>
    <row r="103" spans="1:80">
      <c r="A103" s="236">
        <v>66</v>
      </c>
      <c r="B103" s="237" t="s">
        <v>358</v>
      </c>
      <c r="C103" s="238" t="s">
        <v>359</v>
      </c>
      <c r="D103" s="239" t="s">
        <v>107</v>
      </c>
      <c r="E103" s="240">
        <v>2.76</v>
      </c>
      <c r="F103" s="240"/>
      <c r="G103" s="241">
        <f t="shared" si="16"/>
        <v>0</v>
      </c>
      <c r="H103" s="242">
        <v>5.2399999999999999E-3</v>
      </c>
      <c r="I103" s="243">
        <f t="shared" si="17"/>
        <v>1.4462399999999999E-2</v>
      </c>
      <c r="J103" s="242">
        <v>0</v>
      </c>
      <c r="K103" s="243">
        <f t="shared" si="18"/>
        <v>0</v>
      </c>
      <c r="O103" s="235">
        <v>2</v>
      </c>
      <c r="AA103" s="208">
        <v>1</v>
      </c>
      <c r="AB103" s="208">
        <v>7</v>
      </c>
      <c r="AC103" s="208">
        <v>7</v>
      </c>
      <c r="AZ103" s="208">
        <v>2</v>
      </c>
      <c r="BA103" s="208">
        <f t="shared" si="19"/>
        <v>0</v>
      </c>
      <c r="BB103" s="208">
        <f t="shared" si="20"/>
        <v>0</v>
      </c>
      <c r="BC103" s="208">
        <f t="shared" si="21"/>
        <v>0</v>
      </c>
      <c r="BD103" s="208">
        <f t="shared" si="22"/>
        <v>0</v>
      </c>
      <c r="BE103" s="208">
        <f t="shared" si="23"/>
        <v>0</v>
      </c>
      <c r="CA103" s="235">
        <v>1</v>
      </c>
      <c r="CB103" s="235">
        <v>7</v>
      </c>
    </row>
    <row r="104" spans="1:80">
      <c r="A104" s="236">
        <v>67</v>
      </c>
      <c r="B104" s="237" t="s">
        <v>360</v>
      </c>
      <c r="C104" s="238" t="s">
        <v>361</v>
      </c>
      <c r="D104" s="239" t="s">
        <v>107</v>
      </c>
      <c r="E104" s="240">
        <v>2.76</v>
      </c>
      <c r="F104" s="240"/>
      <c r="G104" s="241">
        <f t="shared" si="16"/>
        <v>0</v>
      </c>
      <c r="H104" s="242">
        <v>8.9999999999999998E-4</v>
      </c>
      <c r="I104" s="243">
        <f t="shared" si="17"/>
        <v>2.4839999999999997E-3</v>
      </c>
      <c r="J104" s="242">
        <v>0</v>
      </c>
      <c r="K104" s="243">
        <f t="shared" si="18"/>
        <v>0</v>
      </c>
      <c r="O104" s="235">
        <v>2</v>
      </c>
      <c r="AA104" s="208">
        <v>1</v>
      </c>
      <c r="AB104" s="208">
        <v>7</v>
      </c>
      <c r="AC104" s="208">
        <v>7</v>
      </c>
      <c r="AZ104" s="208">
        <v>2</v>
      </c>
      <c r="BA104" s="208">
        <f t="shared" si="19"/>
        <v>0</v>
      </c>
      <c r="BB104" s="208">
        <f t="shared" si="20"/>
        <v>0</v>
      </c>
      <c r="BC104" s="208">
        <f t="shared" si="21"/>
        <v>0</v>
      </c>
      <c r="BD104" s="208">
        <f t="shared" si="22"/>
        <v>0</v>
      </c>
      <c r="BE104" s="208">
        <f t="shared" si="23"/>
        <v>0</v>
      </c>
      <c r="CA104" s="235">
        <v>1</v>
      </c>
      <c r="CB104" s="235">
        <v>7</v>
      </c>
    </row>
    <row r="105" spans="1:80">
      <c r="A105" s="236">
        <v>68</v>
      </c>
      <c r="B105" s="237" t="s">
        <v>362</v>
      </c>
      <c r="C105" s="238" t="s">
        <v>363</v>
      </c>
      <c r="D105" s="239" t="s">
        <v>107</v>
      </c>
      <c r="E105" s="240">
        <v>2.76</v>
      </c>
      <c r="F105" s="240"/>
      <c r="G105" s="241">
        <f t="shared" si="16"/>
        <v>0</v>
      </c>
      <c r="H105" s="242">
        <v>0</v>
      </c>
      <c r="I105" s="243">
        <f t="shared" si="17"/>
        <v>0</v>
      </c>
      <c r="J105" s="242">
        <v>0</v>
      </c>
      <c r="K105" s="243">
        <f t="shared" si="18"/>
        <v>0</v>
      </c>
      <c r="O105" s="235">
        <v>2</v>
      </c>
      <c r="AA105" s="208">
        <v>1</v>
      </c>
      <c r="AB105" s="208">
        <v>7</v>
      </c>
      <c r="AC105" s="208">
        <v>7</v>
      </c>
      <c r="AZ105" s="208">
        <v>2</v>
      </c>
      <c r="BA105" s="208">
        <f t="shared" si="19"/>
        <v>0</v>
      </c>
      <c r="BB105" s="208">
        <f t="shared" si="20"/>
        <v>0</v>
      </c>
      <c r="BC105" s="208">
        <f t="shared" si="21"/>
        <v>0</v>
      </c>
      <c r="BD105" s="208">
        <f t="shared" si="22"/>
        <v>0</v>
      </c>
      <c r="BE105" s="208">
        <f t="shared" si="23"/>
        <v>0</v>
      </c>
      <c r="CA105" s="235">
        <v>1</v>
      </c>
      <c r="CB105" s="235">
        <v>7</v>
      </c>
    </row>
    <row r="106" spans="1:80" ht="22.5">
      <c r="A106" s="236">
        <v>69</v>
      </c>
      <c r="B106" s="237" t="s">
        <v>364</v>
      </c>
      <c r="C106" s="238" t="s">
        <v>365</v>
      </c>
      <c r="D106" s="239" t="s">
        <v>107</v>
      </c>
      <c r="E106" s="240">
        <v>3.036</v>
      </c>
      <c r="F106" s="240"/>
      <c r="G106" s="241">
        <f t="shared" si="16"/>
        <v>0</v>
      </c>
      <c r="H106" s="242">
        <v>0</v>
      </c>
      <c r="I106" s="243">
        <f t="shared" si="17"/>
        <v>0</v>
      </c>
      <c r="J106" s="242"/>
      <c r="K106" s="243">
        <f t="shared" si="18"/>
        <v>0</v>
      </c>
      <c r="O106" s="235">
        <v>2</v>
      </c>
      <c r="AA106" s="208">
        <v>12</v>
      </c>
      <c r="AB106" s="208">
        <v>0</v>
      </c>
      <c r="AC106" s="208">
        <v>68</v>
      </c>
      <c r="AZ106" s="208">
        <v>2</v>
      </c>
      <c r="BA106" s="208">
        <f t="shared" si="19"/>
        <v>0</v>
      </c>
      <c r="BB106" s="208">
        <f t="shared" si="20"/>
        <v>0</v>
      </c>
      <c r="BC106" s="208">
        <f t="shared" si="21"/>
        <v>0</v>
      </c>
      <c r="BD106" s="208">
        <f t="shared" si="22"/>
        <v>0</v>
      </c>
      <c r="BE106" s="208">
        <f t="shared" si="23"/>
        <v>0</v>
      </c>
      <c r="CA106" s="235">
        <v>12</v>
      </c>
      <c r="CB106" s="235">
        <v>0</v>
      </c>
    </row>
    <row r="107" spans="1:80">
      <c r="A107" s="236">
        <v>70</v>
      </c>
      <c r="B107" s="237" t="s">
        <v>366</v>
      </c>
      <c r="C107" s="238" t="s">
        <v>367</v>
      </c>
      <c r="D107" s="239" t="s">
        <v>13</v>
      </c>
      <c r="E107" s="240">
        <v>28.554960000000001</v>
      </c>
      <c r="F107" s="240"/>
      <c r="G107" s="241">
        <f t="shared" si="16"/>
        <v>0</v>
      </c>
      <c r="H107" s="242">
        <v>0</v>
      </c>
      <c r="I107" s="243">
        <f t="shared" si="17"/>
        <v>0</v>
      </c>
      <c r="J107" s="242"/>
      <c r="K107" s="243">
        <f t="shared" si="18"/>
        <v>0</v>
      </c>
      <c r="O107" s="235">
        <v>2</v>
      </c>
      <c r="AA107" s="208">
        <v>7</v>
      </c>
      <c r="AB107" s="208">
        <v>1002</v>
      </c>
      <c r="AC107" s="208">
        <v>5</v>
      </c>
      <c r="AZ107" s="208">
        <v>2</v>
      </c>
      <c r="BA107" s="208">
        <f t="shared" si="19"/>
        <v>0</v>
      </c>
      <c r="BB107" s="208">
        <f t="shared" si="20"/>
        <v>0</v>
      </c>
      <c r="BC107" s="208">
        <f t="shared" si="21"/>
        <v>0</v>
      </c>
      <c r="BD107" s="208">
        <f t="shared" si="22"/>
        <v>0</v>
      </c>
      <c r="BE107" s="208">
        <f t="shared" si="23"/>
        <v>0</v>
      </c>
      <c r="CA107" s="235">
        <v>7</v>
      </c>
      <c r="CB107" s="235">
        <v>1002</v>
      </c>
    </row>
    <row r="108" spans="1:80">
      <c r="A108" s="245"/>
      <c r="B108" s="246" t="s">
        <v>96</v>
      </c>
      <c r="C108" s="247" t="s">
        <v>355</v>
      </c>
      <c r="D108" s="248"/>
      <c r="E108" s="249"/>
      <c r="F108" s="250"/>
      <c r="G108" s="251">
        <f>SUM(G101:G107)</f>
        <v>0</v>
      </c>
      <c r="H108" s="252"/>
      <c r="I108" s="253">
        <f>SUM(I101:I107)</f>
        <v>1.7029199999999998E-2</v>
      </c>
      <c r="J108" s="252"/>
      <c r="K108" s="253">
        <f>SUM(K101:K107)</f>
        <v>0</v>
      </c>
      <c r="O108" s="235">
        <v>4</v>
      </c>
      <c r="BA108" s="254">
        <f>SUM(BA101:BA107)</f>
        <v>0</v>
      </c>
      <c r="BB108" s="254">
        <f>SUM(BB101:BB107)</f>
        <v>0</v>
      </c>
      <c r="BC108" s="254">
        <f>SUM(BC101:BC107)</f>
        <v>0</v>
      </c>
      <c r="BD108" s="254">
        <f>SUM(BD101:BD107)</f>
        <v>0</v>
      </c>
      <c r="BE108" s="254">
        <f>SUM(BE101:BE107)</f>
        <v>0</v>
      </c>
    </row>
    <row r="109" spans="1:80">
      <c r="A109" s="225" t="s">
        <v>92</v>
      </c>
      <c r="B109" s="226" t="s">
        <v>368</v>
      </c>
      <c r="C109" s="227" t="s">
        <v>369</v>
      </c>
      <c r="D109" s="228"/>
      <c r="E109" s="229"/>
      <c r="F109" s="229"/>
      <c r="G109" s="230"/>
      <c r="H109" s="231"/>
      <c r="I109" s="232"/>
      <c r="J109" s="233"/>
      <c r="K109" s="234"/>
      <c r="O109" s="235">
        <v>1</v>
      </c>
    </row>
    <row r="110" spans="1:80">
      <c r="A110" s="236">
        <v>71</v>
      </c>
      <c r="B110" s="237" t="s">
        <v>371</v>
      </c>
      <c r="C110" s="238" t="s">
        <v>372</v>
      </c>
      <c r="D110" s="239" t="s">
        <v>107</v>
      </c>
      <c r="E110" s="240">
        <v>300.95600000000002</v>
      </c>
      <c r="F110" s="240"/>
      <c r="G110" s="241">
        <f>E110*F110</f>
        <v>0</v>
      </c>
      <c r="H110" s="242">
        <v>6.9999999999999994E-5</v>
      </c>
      <c r="I110" s="243">
        <f>E110*H110</f>
        <v>2.1066919999999999E-2</v>
      </c>
      <c r="J110" s="242">
        <v>0</v>
      </c>
      <c r="K110" s="243">
        <f>E110*J110</f>
        <v>0</v>
      </c>
      <c r="O110" s="235">
        <v>2</v>
      </c>
      <c r="AA110" s="208">
        <v>1</v>
      </c>
      <c r="AB110" s="208">
        <v>7</v>
      </c>
      <c r="AC110" s="208">
        <v>7</v>
      </c>
      <c r="AZ110" s="208">
        <v>2</v>
      </c>
      <c r="BA110" s="208">
        <f>IF(AZ110=1,G110,0)</f>
        <v>0</v>
      </c>
      <c r="BB110" s="208">
        <f>IF(AZ110=2,G110,0)</f>
        <v>0</v>
      </c>
      <c r="BC110" s="208">
        <f>IF(AZ110=3,G110,0)</f>
        <v>0</v>
      </c>
      <c r="BD110" s="208">
        <f>IF(AZ110=4,G110,0)</f>
        <v>0</v>
      </c>
      <c r="BE110" s="208">
        <f>IF(AZ110=5,G110,0)</f>
        <v>0</v>
      </c>
      <c r="CA110" s="235">
        <v>1</v>
      </c>
      <c r="CB110" s="235">
        <v>7</v>
      </c>
    </row>
    <row r="111" spans="1:80">
      <c r="A111" s="236">
        <v>72</v>
      </c>
      <c r="B111" s="237" t="s">
        <v>373</v>
      </c>
      <c r="C111" s="238" t="s">
        <v>374</v>
      </c>
      <c r="D111" s="239" t="s">
        <v>107</v>
      </c>
      <c r="E111" s="240">
        <v>300.95600000000002</v>
      </c>
      <c r="F111" s="240"/>
      <c r="G111" s="241">
        <f>E111*F111</f>
        <v>0</v>
      </c>
      <c r="H111" s="242">
        <v>1.4999999999999999E-4</v>
      </c>
      <c r="I111" s="243">
        <f>E111*H111</f>
        <v>4.51434E-2</v>
      </c>
      <c r="J111" s="242">
        <v>0</v>
      </c>
      <c r="K111" s="243">
        <f>E111*J111</f>
        <v>0</v>
      </c>
      <c r="O111" s="235">
        <v>2</v>
      </c>
      <c r="AA111" s="208">
        <v>1</v>
      </c>
      <c r="AB111" s="208">
        <v>7</v>
      </c>
      <c r="AC111" s="208">
        <v>7</v>
      </c>
      <c r="AZ111" s="208">
        <v>2</v>
      </c>
      <c r="BA111" s="208">
        <f>IF(AZ111=1,G111,0)</f>
        <v>0</v>
      </c>
      <c r="BB111" s="208">
        <f>IF(AZ111=2,G111,0)</f>
        <v>0</v>
      </c>
      <c r="BC111" s="208">
        <f>IF(AZ111=3,G111,0)</f>
        <v>0</v>
      </c>
      <c r="BD111" s="208">
        <f>IF(AZ111=4,G111,0)</f>
        <v>0</v>
      </c>
      <c r="BE111" s="208">
        <f>IF(AZ111=5,G111,0)</f>
        <v>0</v>
      </c>
      <c r="CA111" s="235">
        <v>1</v>
      </c>
      <c r="CB111" s="235">
        <v>7</v>
      </c>
    </row>
    <row r="112" spans="1:80">
      <c r="A112" s="245"/>
      <c r="B112" s="246" t="s">
        <v>96</v>
      </c>
      <c r="C112" s="247" t="s">
        <v>370</v>
      </c>
      <c r="D112" s="248"/>
      <c r="E112" s="249"/>
      <c r="F112" s="250"/>
      <c r="G112" s="251">
        <f>SUM(G109:G111)</f>
        <v>0</v>
      </c>
      <c r="H112" s="252"/>
      <c r="I112" s="253">
        <f>SUM(I109:I111)</f>
        <v>6.6210320000000003E-2</v>
      </c>
      <c r="J112" s="252"/>
      <c r="K112" s="253">
        <f>SUM(K109:K111)</f>
        <v>0</v>
      </c>
      <c r="O112" s="235">
        <v>4</v>
      </c>
      <c r="BA112" s="254">
        <f>SUM(BA109:BA111)</f>
        <v>0</v>
      </c>
      <c r="BB112" s="254">
        <f>SUM(BB109:BB111)</f>
        <v>0</v>
      </c>
      <c r="BC112" s="254">
        <f>SUM(BC109:BC111)</f>
        <v>0</v>
      </c>
      <c r="BD112" s="254">
        <f>SUM(BD109:BD111)</f>
        <v>0</v>
      </c>
      <c r="BE112" s="254">
        <f>SUM(BE109:BE111)</f>
        <v>0</v>
      </c>
    </row>
    <row r="113" spans="1:80">
      <c r="A113" s="225" t="s">
        <v>92</v>
      </c>
      <c r="B113" s="226" t="s">
        <v>375</v>
      </c>
      <c r="C113" s="227" t="s">
        <v>376</v>
      </c>
      <c r="D113" s="228"/>
      <c r="E113" s="229"/>
      <c r="F113" s="229"/>
      <c r="G113" s="230"/>
      <c r="H113" s="231"/>
      <c r="I113" s="232"/>
      <c r="J113" s="233"/>
      <c r="K113" s="234"/>
      <c r="O113" s="235">
        <v>1</v>
      </c>
    </row>
    <row r="114" spans="1:80">
      <c r="A114" s="236">
        <v>73</v>
      </c>
      <c r="B114" s="237" t="s">
        <v>378</v>
      </c>
      <c r="C114" s="238" t="s">
        <v>379</v>
      </c>
      <c r="D114" s="239" t="s">
        <v>95</v>
      </c>
      <c r="E114" s="240">
        <v>2</v>
      </c>
      <c r="F114" s="240"/>
      <c r="G114" s="241">
        <f>E114*F114</f>
        <v>0</v>
      </c>
      <c r="H114" s="231"/>
      <c r="I114" s="232"/>
      <c r="J114" s="233"/>
      <c r="K114" s="234"/>
      <c r="O114" s="235"/>
    </row>
    <row r="115" spans="1:80">
      <c r="A115" s="236">
        <v>74</v>
      </c>
      <c r="B115" s="237" t="s">
        <v>378</v>
      </c>
      <c r="C115" s="265" t="s">
        <v>383</v>
      </c>
      <c r="D115" s="239" t="s">
        <v>384</v>
      </c>
      <c r="E115" s="240">
        <v>70</v>
      </c>
      <c r="F115" s="266"/>
      <c r="G115" s="241">
        <f>E115*F115</f>
        <v>0</v>
      </c>
      <c r="H115" s="242">
        <v>0</v>
      </c>
      <c r="I115" s="243">
        <f>E115*H115</f>
        <v>0</v>
      </c>
      <c r="J115" s="242"/>
      <c r="K115" s="243">
        <f>E115*J115</f>
        <v>0</v>
      </c>
      <c r="O115" s="235">
        <v>2</v>
      </c>
      <c r="AA115" s="208">
        <v>12</v>
      </c>
      <c r="AB115" s="208">
        <v>0</v>
      </c>
      <c r="AC115" s="208">
        <v>72</v>
      </c>
      <c r="AZ115" s="208">
        <v>4</v>
      </c>
      <c r="BA115" s="208">
        <f>IF(AZ115=1,G115,0)</f>
        <v>0</v>
      </c>
      <c r="BB115" s="208">
        <f>IF(AZ115=2,G115,0)</f>
        <v>0</v>
      </c>
      <c r="BC115" s="208">
        <f>IF(AZ115=3,G115,0)</f>
        <v>0</v>
      </c>
      <c r="BD115" s="208">
        <f>IF(AZ115=4,G115,0)</f>
        <v>0</v>
      </c>
      <c r="BE115" s="208">
        <f>IF(AZ115=5,G115,0)</f>
        <v>0</v>
      </c>
      <c r="CA115" s="235">
        <v>12</v>
      </c>
      <c r="CB115" s="235">
        <v>0</v>
      </c>
    </row>
    <row r="116" spans="1:80">
      <c r="A116" s="245"/>
      <c r="B116" s="246" t="s">
        <v>96</v>
      </c>
      <c r="C116" s="247" t="s">
        <v>377</v>
      </c>
      <c r="D116" s="248"/>
      <c r="E116" s="249"/>
      <c r="F116" s="250"/>
      <c r="G116" s="251">
        <f>SUM(G113:G115)</f>
        <v>0</v>
      </c>
      <c r="H116" s="252"/>
      <c r="I116" s="253">
        <f>SUM(I113:I115)</f>
        <v>0</v>
      </c>
      <c r="J116" s="252"/>
      <c r="K116" s="253">
        <f>SUM(K113:K115)</f>
        <v>0</v>
      </c>
      <c r="O116" s="235">
        <v>4</v>
      </c>
      <c r="BA116" s="254">
        <f>SUM(BA113:BA115)</f>
        <v>0</v>
      </c>
      <c r="BB116" s="254">
        <f>SUM(BB113:BB115)</f>
        <v>0</v>
      </c>
      <c r="BC116" s="254">
        <f>SUM(BC113:BC115)</f>
        <v>0</v>
      </c>
      <c r="BD116" s="254">
        <f>SUM(BD113:BD115)</f>
        <v>0</v>
      </c>
      <c r="BE116" s="254">
        <f>SUM(BE113:BE115)</f>
        <v>0</v>
      </c>
    </row>
    <row r="117" spans="1:80">
      <c r="A117" s="225" t="s">
        <v>92</v>
      </c>
      <c r="B117" s="226" t="s">
        <v>197</v>
      </c>
      <c r="C117" s="227" t="s">
        <v>198</v>
      </c>
      <c r="D117" s="228"/>
      <c r="E117" s="229"/>
      <c r="F117" s="229"/>
      <c r="G117" s="230"/>
      <c r="H117" s="231"/>
      <c r="I117" s="232"/>
      <c r="J117" s="233"/>
      <c r="K117" s="234"/>
      <c r="O117" s="235">
        <v>1</v>
      </c>
    </row>
    <row r="118" spans="1:80">
      <c r="A118" s="236">
        <v>75</v>
      </c>
      <c r="B118" s="237" t="s">
        <v>200</v>
      </c>
      <c r="C118" s="238" t="s">
        <v>201</v>
      </c>
      <c r="D118" s="239" t="s">
        <v>149</v>
      </c>
      <c r="E118" s="240">
        <v>4.957592</v>
      </c>
      <c r="F118" s="240"/>
      <c r="G118" s="241">
        <f>E118*F118</f>
        <v>0</v>
      </c>
      <c r="H118" s="242">
        <v>0</v>
      </c>
      <c r="I118" s="243">
        <f>E118*H118</f>
        <v>0</v>
      </c>
      <c r="J118" s="242"/>
      <c r="K118" s="243">
        <f>E118*J118</f>
        <v>0</v>
      </c>
      <c r="O118" s="235">
        <v>2</v>
      </c>
      <c r="AA118" s="208">
        <v>8</v>
      </c>
      <c r="AB118" s="208">
        <v>0</v>
      </c>
      <c r="AC118" s="208">
        <v>3</v>
      </c>
      <c r="AZ118" s="208">
        <v>1</v>
      </c>
      <c r="BA118" s="208">
        <f>IF(AZ118=1,G118,0)</f>
        <v>0</v>
      </c>
      <c r="BB118" s="208">
        <f>IF(AZ118=2,G118,0)</f>
        <v>0</v>
      </c>
      <c r="BC118" s="208">
        <f>IF(AZ118=3,G118,0)</f>
        <v>0</v>
      </c>
      <c r="BD118" s="208">
        <f>IF(AZ118=4,G118,0)</f>
        <v>0</v>
      </c>
      <c r="BE118" s="208">
        <f>IF(AZ118=5,G118,0)</f>
        <v>0</v>
      </c>
      <c r="CA118" s="235">
        <v>8</v>
      </c>
      <c r="CB118" s="235">
        <v>0</v>
      </c>
    </row>
    <row r="119" spans="1:80">
      <c r="A119" s="236">
        <v>76</v>
      </c>
      <c r="B119" s="237" t="s">
        <v>202</v>
      </c>
      <c r="C119" s="238" t="s">
        <v>203</v>
      </c>
      <c r="D119" s="239" t="s">
        <v>149</v>
      </c>
      <c r="E119" s="240">
        <v>69.406288000000004</v>
      </c>
      <c r="F119" s="240"/>
      <c r="G119" s="241">
        <f>E119*F119</f>
        <v>0</v>
      </c>
      <c r="H119" s="242">
        <v>0</v>
      </c>
      <c r="I119" s="243">
        <f>E119*H119</f>
        <v>0</v>
      </c>
      <c r="J119" s="242"/>
      <c r="K119" s="243">
        <f>E119*J119</f>
        <v>0</v>
      </c>
      <c r="O119" s="235">
        <v>2</v>
      </c>
      <c r="AA119" s="208">
        <v>8</v>
      </c>
      <c r="AB119" s="208">
        <v>0</v>
      </c>
      <c r="AC119" s="208">
        <v>3</v>
      </c>
      <c r="AZ119" s="208">
        <v>1</v>
      </c>
      <c r="BA119" s="208">
        <f>IF(AZ119=1,G119,0)</f>
        <v>0</v>
      </c>
      <c r="BB119" s="208">
        <f>IF(AZ119=2,G119,0)</f>
        <v>0</v>
      </c>
      <c r="BC119" s="208">
        <f>IF(AZ119=3,G119,0)</f>
        <v>0</v>
      </c>
      <c r="BD119" s="208">
        <f>IF(AZ119=4,G119,0)</f>
        <v>0</v>
      </c>
      <c r="BE119" s="208">
        <f>IF(AZ119=5,G119,0)</f>
        <v>0</v>
      </c>
      <c r="CA119" s="235">
        <v>8</v>
      </c>
      <c r="CB119" s="235">
        <v>0</v>
      </c>
    </row>
    <row r="120" spans="1:80">
      <c r="A120" s="236">
        <v>77</v>
      </c>
      <c r="B120" s="237" t="s">
        <v>204</v>
      </c>
      <c r="C120" s="238" t="s">
        <v>205</v>
      </c>
      <c r="D120" s="239" t="s">
        <v>149</v>
      </c>
      <c r="E120" s="240">
        <v>4.957592</v>
      </c>
      <c r="F120" s="240"/>
      <c r="G120" s="241">
        <f>E120*F120</f>
        <v>0</v>
      </c>
      <c r="H120" s="242">
        <v>0</v>
      </c>
      <c r="I120" s="243">
        <f>E120*H120</f>
        <v>0</v>
      </c>
      <c r="J120" s="242"/>
      <c r="K120" s="243">
        <f>E120*J120</f>
        <v>0</v>
      </c>
      <c r="O120" s="235">
        <v>2</v>
      </c>
      <c r="AA120" s="208">
        <v>8</v>
      </c>
      <c r="AB120" s="208">
        <v>0</v>
      </c>
      <c r="AC120" s="208">
        <v>3</v>
      </c>
      <c r="AZ120" s="208">
        <v>1</v>
      </c>
      <c r="BA120" s="208">
        <f>IF(AZ120=1,G120,0)</f>
        <v>0</v>
      </c>
      <c r="BB120" s="208">
        <f>IF(AZ120=2,G120,0)</f>
        <v>0</v>
      </c>
      <c r="BC120" s="208">
        <f>IF(AZ120=3,G120,0)</f>
        <v>0</v>
      </c>
      <c r="BD120" s="208">
        <f>IF(AZ120=4,G120,0)</f>
        <v>0</v>
      </c>
      <c r="BE120" s="208">
        <f>IF(AZ120=5,G120,0)</f>
        <v>0</v>
      </c>
      <c r="CA120" s="235">
        <v>8</v>
      </c>
      <c r="CB120" s="235">
        <v>0</v>
      </c>
    </row>
    <row r="121" spans="1:80">
      <c r="A121" s="236">
        <v>78</v>
      </c>
      <c r="B121" s="237" t="s">
        <v>380</v>
      </c>
      <c r="C121" s="238" t="s">
        <v>381</v>
      </c>
      <c r="D121" s="239" t="s">
        <v>149</v>
      </c>
      <c r="E121" s="240">
        <v>24.787960000000002</v>
      </c>
      <c r="F121" s="240"/>
      <c r="G121" s="241">
        <f>E121*F121</f>
        <v>0</v>
      </c>
      <c r="H121" s="242">
        <v>0</v>
      </c>
      <c r="I121" s="243">
        <f>E121*H121</f>
        <v>0</v>
      </c>
      <c r="J121" s="242"/>
      <c r="K121" s="243">
        <f>E121*J121</f>
        <v>0</v>
      </c>
      <c r="O121" s="235">
        <v>2</v>
      </c>
      <c r="AA121" s="208">
        <v>8</v>
      </c>
      <c r="AB121" s="208">
        <v>0</v>
      </c>
      <c r="AC121" s="208">
        <v>3</v>
      </c>
      <c r="AZ121" s="208">
        <v>1</v>
      </c>
      <c r="BA121" s="208">
        <f>IF(AZ121=1,G121,0)</f>
        <v>0</v>
      </c>
      <c r="BB121" s="208">
        <f>IF(AZ121=2,G121,0)</f>
        <v>0</v>
      </c>
      <c r="BC121" s="208">
        <f>IF(AZ121=3,G121,0)</f>
        <v>0</v>
      </c>
      <c r="BD121" s="208">
        <f>IF(AZ121=4,G121,0)</f>
        <v>0</v>
      </c>
      <c r="BE121" s="208">
        <f>IF(AZ121=5,G121,0)</f>
        <v>0</v>
      </c>
      <c r="CA121" s="235">
        <v>8</v>
      </c>
      <c r="CB121" s="235">
        <v>0</v>
      </c>
    </row>
    <row r="122" spans="1:80">
      <c r="A122" s="236">
        <v>79</v>
      </c>
      <c r="B122" s="237" t="s">
        <v>206</v>
      </c>
      <c r="C122" s="238" t="s">
        <v>207</v>
      </c>
      <c r="D122" s="239" t="s">
        <v>149</v>
      </c>
      <c r="E122" s="240">
        <v>4.957592</v>
      </c>
      <c r="F122" s="240"/>
      <c r="G122" s="241">
        <f>E122*F122</f>
        <v>0</v>
      </c>
      <c r="H122" s="242">
        <v>0</v>
      </c>
      <c r="I122" s="243">
        <f>E122*H122</f>
        <v>0</v>
      </c>
      <c r="J122" s="242"/>
      <c r="K122" s="243">
        <f>E122*J122</f>
        <v>0</v>
      </c>
      <c r="O122" s="235">
        <v>2</v>
      </c>
      <c r="AA122" s="208">
        <v>8</v>
      </c>
      <c r="AB122" s="208">
        <v>0</v>
      </c>
      <c r="AC122" s="208">
        <v>3</v>
      </c>
      <c r="AZ122" s="208">
        <v>1</v>
      </c>
      <c r="BA122" s="208">
        <f>IF(AZ122=1,G122,0)</f>
        <v>0</v>
      </c>
      <c r="BB122" s="208">
        <f>IF(AZ122=2,G122,0)</f>
        <v>0</v>
      </c>
      <c r="BC122" s="208">
        <f>IF(AZ122=3,G122,0)</f>
        <v>0</v>
      </c>
      <c r="BD122" s="208">
        <f>IF(AZ122=4,G122,0)</f>
        <v>0</v>
      </c>
      <c r="BE122" s="208">
        <f>IF(AZ122=5,G122,0)</f>
        <v>0</v>
      </c>
      <c r="CA122" s="235">
        <v>8</v>
      </c>
      <c r="CB122" s="235">
        <v>0</v>
      </c>
    </row>
    <row r="123" spans="1:80">
      <c r="A123" s="245"/>
      <c r="B123" s="246" t="s">
        <v>96</v>
      </c>
      <c r="C123" s="247" t="s">
        <v>199</v>
      </c>
      <c r="D123" s="248"/>
      <c r="E123" s="249"/>
      <c r="F123" s="250"/>
      <c r="G123" s="251">
        <f>SUM(G117:G122)</f>
        <v>0</v>
      </c>
      <c r="H123" s="252"/>
      <c r="I123" s="253">
        <f>SUM(I117:I122)</f>
        <v>0</v>
      </c>
      <c r="J123" s="252"/>
      <c r="K123" s="253">
        <f>SUM(K117:K122)</f>
        <v>0</v>
      </c>
      <c r="O123" s="235">
        <v>4</v>
      </c>
      <c r="BA123" s="254">
        <f>SUM(BA117:BA122)</f>
        <v>0</v>
      </c>
      <c r="BB123" s="254">
        <f>SUM(BB117:BB122)</f>
        <v>0</v>
      </c>
      <c r="BC123" s="254">
        <f>SUM(BC117:BC122)</f>
        <v>0</v>
      </c>
      <c r="BD123" s="254">
        <f>SUM(BD117:BD122)</f>
        <v>0</v>
      </c>
      <c r="BE123" s="254">
        <f>SUM(BE117:BE122)</f>
        <v>0</v>
      </c>
    </row>
    <row r="124" spans="1:80">
      <c r="E124" s="208"/>
    </row>
    <row r="125" spans="1:80">
      <c r="E125" s="208"/>
    </row>
    <row r="126" spans="1:80">
      <c r="E126" s="208"/>
    </row>
    <row r="127" spans="1:80">
      <c r="E127" s="208"/>
    </row>
    <row r="128" spans="1:80">
      <c r="E128" s="208"/>
    </row>
    <row r="129" spans="5:5">
      <c r="E129" s="208"/>
    </row>
    <row r="130" spans="5:5">
      <c r="E130" s="208"/>
    </row>
    <row r="131" spans="5:5">
      <c r="E131" s="208"/>
    </row>
    <row r="132" spans="5:5">
      <c r="E132" s="208"/>
    </row>
    <row r="133" spans="5:5">
      <c r="E133" s="208"/>
    </row>
    <row r="134" spans="5:5">
      <c r="E134" s="208"/>
    </row>
    <row r="135" spans="5:5">
      <c r="E135" s="208"/>
    </row>
    <row r="136" spans="5:5">
      <c r="E136" s="208"/>
    </row>
    <row r="137" spans="5:5">
      <c r="E137" s="208"/>
    </row>
    <row r="138" spans="5:5">
      <c r="E138" s="208"/>
    </row>
    <row r="139" spans="5:5">
      <c r="E139" s="208"/>
    </row>
    <row r="140" spans="5:5">
      <c r="E140" s="208"/>
    </row>
    <row r="141" spans="5:5">
      <c r="E141" s="208"/>
    </row>
    <row r="142" spans="5:5">
      <c r="E142" s="208"/>
    </row>
    <row r="143" spans="5:5">
      <c r="E143" s="208"/>
    </row>
    <row r="144" spans="5:5">
      <c r="E144" s="208"/>
    </row>
    <row r="145" spans="1:7">
      <c r="E145" s="208"/>
    </row>
    <row r="146" spans="1:7">
      <c r="E146" s="208"/>
    </row>
    <row r="147" spans="1:7">
      <c r="A147" s="244"/>
      <c r="B147" s="244"/>
      <c r="C147" s="244"/>
      <c r="D147" s="244"/>
      <c r="E147" s="244"/>
      <c r="F147" s="244"/>
      <c r="G147" s="244"/>
    </row>
    <row r="148" spans="1:7">
      <c r="A148" s="244"/>
      <c r="B148" s="244"/>
      <c r="C148" s="244"/>
      <c r="D148" s="244"/>
      <c r="E148" s="244"/>
      <c r="F148" s="244"/>
      <c r="G148" s="244"/>
    </row>
    <row r="149" spans="1:7">
      <c r="A149" s="244"/>
      <c r="B149" s="244"/>
      <c r="C149" s="244"/>
      <c r="D149" s="244"/>
      <c r="E149" s="244"/>
      <c r="F149" s="244"/>
      <c r="G149" s="244"/>
    </row>
    <row r="150" spans="1:7">
      <c r="A150" s="244"/>
      <c r="B150" s="244"/>
      <c r="C150" s="244"/>
      <c r="D150" s="244"/>
      <c r="E150" s="244"/>
      <c r="F150" s="244"/>
      <c r="G150" s="244"/>
    </row>
    <row r="151" spans="1:7">
      <c r="E151" s="208"/>
    </row>
    <row r="152" spans="1:7">
      <c r="E152" s="208"/>
    </row>
    <row r="153" spans="1:7">
      <c r="E153" s="208"/>
    </row>
    <row r="154" spans="1:7">
      <c r="E154" s="208"/>
    </row>
    <row r="155" spans="1:7">
      <c r="E155" s="208"/>
    </row>
    <row r="156" spans="1:7">
      <c r="E156" s="208"/>
    </row>
    <row r="157" spans="1:7">
      <c r="E157" s="208"/>
    </row>
    <row r="158" spans="1:7">
      <c r="E158" s="208"/>
    </row>
    <row r="159" spans="1:7">
      <c r="E159" s="208"/>
    </row>
    <row r="160" spans="1:7">
      <c r="E160" s="208"/>
    </row>
    <row r="161" spans="5:5">
      <c r="E161" s="208"/>
    </row>
    <row r="162" spans="5:5">
      <c r="E162" s="208"/>
    </row>
    <row r="163" spans="5:5">
      <c r="E163" s="208"/>
    </row>
    <row r="164" spans="5:5">
      <c r="E164" s="208"/>
    </row>
    <row r="165" spans="5:5">
      <c r="E165" s="208"/>
    </row>
    <row r="166" spans="5:5">
      <c r="E166" s="208"/>
    </row>
    <row r="167" spans="5:5">
      <c r="E167" s="208"/>
    </row>
    <row r="168" spans="5:5">
      <c r="E168" s="208"/>
    </row>
    <row r="169" spans="5:5">
      <c r="E169" s="208"/>
    </row>
    <row r="170" spans="5:5">
      <c r="E170" s="208"/>
    </row>
    <row r="171" spans="5:5">
      <c r="E171" s="208"/>
    </row>
    <row r="172" spans="5:5">
      <c r="E172" s="208"/>
    </row>
    <row r="173" spans="5:5">
      <c r="E173" s="208"/>
    </row>
    <row r="174" spans="5:5">
      <c r="E174" s="208"/>
    </row>
    <row r="175" spans="5:5">
      <c r="E175" s="208"/>
    </row>
    <row r="176" spans="5:5">
      <c r="E176" s="208"/>
    </row>
    <row r="177" spans="1:7">
      <c r="E177" s="208"/>
    </row>
    <row r="178" spans="1:7">
      <c r="E178" s="208"/>
    </row>
    <row r="179" spans="1:7">
      <c r="E179" s="208"/>
    </row>
    <row r="180" spans="1:7">
      <c r="E180" s="208"/>
    </row>
    <row r="181" spans="1:7">
      <c r="E181" s="208"/>
    </row>
    <row r="182" spans="1:7">
      <c r="A182" s="255"/>
      <c r="B182" s="255"/>
    </row>
    <row r="183" spans="1:7">
      <c r="A183" s="244"/>
      <c r="B183" s="244"/>
      <c r="C183" s="256"/>
      <c r="D183" s="256"/>
      <c r="E183" s="257"/>
      <c r="F183" s="256"/>
      <c r="G183" s="258"/>
    </row>
    <row r="184" spans="1:7">
      <c r="A184" s="259"/>
      <c r="B184" s="259"/>
      <c r="C184" s="244"/>
      <c r="D184" s="244"/>
      <c r="E184" s="260"/>
      <c r="F184" s="244"/>
      <c r="G184" s="244"/>
    </row>
    <row r="185" spans="1:7">
      <c r="A185" s="244"/>
      <c r="B185" s="244"/>
      <c r="C185" s="244"/>
      <c r="D185" s="244"/>
      <c r="E185" s="260"/>
      <c r="F185" s="244"/>
      <c r="G185" s="244"/>
    </row>
    <row r="186" spans="1:7">
      <c r="A186" s="244"/>
      <c r="B186" s="244"/>
      <c r="C186" s="244"/>
      <c r="D186" s="244"/>
      <c r="E186" s="260"/>
      <c r="F186" s="244"/>
      <c r="G186" s="244"/>
    </row>
    <row r="187" spans="1:7">
      <c r="A187" s="244"/>
      <c r="B187" s="244"/>
      <c r="C187" s="244"/>
      <c r="D187" s="244"/>
      <c r="E187" s="260"/>
      <c r="F187" s="244"/>
      <c r="G187" s="244"/>
    </row>
    <row r="188" spans="1:7">
      <c r="A188" s="244"/>
      <c r="B188" s="244"/>
      <c r="C188" s="244"/>
      <c r="D188" s="244"/>
      <c r="E188" s="260"/>
      <c r="F188" s="244"/>
      <c r="G188" s="244"/>
    </row>
    <row r="189" spans="1:7">
      <c r="A189" s="244"/>
      <c r="B189" s="244"/>
      <c r="C189" s="244"/>
      <c r="D189" s="244"/>
      <c r="E189" s="260"/>
      <c r="F189" s="244"/>
      <c r="G189" s="244"/>
    </row>
    <row r="190" spans="1:7">
      <c r="A190" s="244"/>
      <c r="B190" s="244"/>
      <c r="C190" s="244"/>
      <c r="D190" s="244"/>
      <c r="E190" s="260"/>
      <c r="F190" s="244"/>
      <c r="G190" s="244"/>
    </row>
    <row r="191" spans="1:7">
      <c r="A191" s="244"/>
      <c r="B191" s="244"/>
      <c r="C191" s="244"/>
      <c r="D191" s="244"/>
      <c r="E191" s="260"/>
      <c r="F191" s="244"/>
      <c r="G191" s="244"/>
    </row>
    <row r="192" spans="1:7">
      <c r="A192" s="244"/>
      <c r="B192" s="244"/>
      <c r="C192" s="244"/>
      <c r="D192" s="244"/>
      <c r="E192" s="260"/>
      <c r="F192" s="244"/>
      <c r="G192" s="244"/>
    </row>
    <row r="193" spans="1:7">
      <c r="A193" s="244"/>
      <c r="B193" s="244"/>
      <c r="C193" s="244"/>
      <c r="D193" s="244"/>
      <c r="E193" s="260"/>
      <c r="F193" s="244"/>
      <c r="G193" s="244"/>
    </row>
    <row r="194" spans="1:7">
      <c r="A194" s="244"/>
      <c r="B194" s="244"/>
      <c r="C194" s="244"/>
      <c r="D194" s="244"/>
      <c r="E194" s="260"/>
      <c r="F194" s="244"/>
      <c r="G194" s="244"/>
    </row>
    <row r="195" spans="1:7">
      <c r="A195" s="244"/>
      <c r="B195" s="244"/>
      <c r="C195" s="244"/>
      <c r="D195" s="244"/>
      <c r="E195" s="260"/>
      <c r="F195" s="244"/>
      <c r="G195" s="244"/>
    </row>
    <row r="196" spans="1:7">
      <c r="A196" s="244"/>
      <c r="B196" s="244"/>
      <c r="C196" s="244"/>
      <c r="D196" s="244"/>
      <c r="E196" s="260"/>
      <c r="F196" s="244"/>
      <c r="G196" s="24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01 36901 KL</vt:lpstr>
      <vt:lpstr>01 36901 Rek</vt:lpstr>
      <vt:lpstr>01 36901 Pol</vt:lpstr>
      <vt:lpstr>02 36902 KL</vt:lpstr>
      <vt:lpstr>02 36902 Rek</vt:lpstr>
      <vt:lpstr>02 36902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36901 Pol'!Názvy_tisku</vt:lpstr>
      <vt:lpstr>'01 36901 Rek'!Názvy_tisku</vt:lpstr>
      <vt:lpstr>'02 36902 Pol'!Názvy_tisku</vt:lpstr>
      <vt:lpstr>'02 36902 Rek'!Názvy_tisku</vt:lpstr>
      <vt:lpstr>Stavba!Objednatel</vt:lpstr>
      <vt:lpstr>Stavba!Objekt</vt:lpstr>
      <vt:lpstr>'01 36901 KL'!Oblast_tisku</vt:lpstr>
      <vt:lpstr>'01 36901 Pol'!Oblast_tisku</vt:lpstr>
      <vt:lpstr>'01 36901 Rek'!Oblast_tisku</vt:lpstr>
      <vt:lpstr>'02 36902 KL'!Oblast_tisku</vt:lpstr>
      <vt:lpstr>'02 36902 Pol'!Oblast_tisku</vt:lpstr>
      <vt:lpstr>'02 36902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kelemenovai</dc:creator>
  <cp:lastModifiedBy>kelemenovai</cp:lastModifiedBy>
  <dcterms:created xsi:type="dcterms:W3CDTF">2017-05-29T12:05:42Z</dcterms:created>
  <dcterms:modified xsi:type="dcterms:W3CDTF">2017-05-30T08:05:04Z</dcterms:modified>
</cp:coreProperties>
</file>